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580" documentId="13_ncr:1_{F6CB121F-512D-4AA6-A0C1-0FB36C537598}" xr6:coauthVersionLast="47" xr6:coauthVersionMax="47" xr10:uidLastSave="{268E6C5E-3B01-474B-A319-CBC7C24EE564}"/>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3"/>
  <c r="G3" i="3"/>
  <c r="I3" i="4"/>
  <c r="J3" i="4"/>
  <c r="I3" i="6"/>
  <c r="I4" i="6"/>
  <c r="L3" i="6"/>
  <c r="L4" i="6"/>
  <c r="L2" i="6"/>
  <c r="J4" i="6"/>
  <c r="J3" i="6"/>
  <c r="J2" i="6"/>
  <c r="I2" i="6"/>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L62" i="5"/>
  <c r="J62" i="5"/>
  <c r="I62" i="5"/>
  <c r="G62" i="5"/>
  <c r="B62"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4" i="5"/>
  <c r="L5" i="5"/>
  <c r="L6" i="5"/>
  <c r="L7" i="5"/>
  <c r="L8" i="5"/>
  <c r="L9" i="5"/>
  <c r="L10" i="5"/>
  <c r="L11" i="5"/>
  <c r="L12" i="5"/>
  <c r="L13" i="5"/>
  <c r="L14" i="5"/>
  <c r="L15" i="5"/>
  <c r="J4" i="5"/>
  <c r="J5" i="5"/>
  <c r="J6" i="5"/>
  <c r="J7" i="5"/>
  <c r="J8" i="5"/>
  <c r="J9" i="5"/>
  <c r="J10" i="5"/>
  <c r="J11" i="5"/>
  <c r="J12" i="5"/>
  <c r="J13" i="5"/>
  <c r="J14" i="5"/>
  <c r="J15" i="5"/>
  <c r="I4" i="5"/>
  <c r="I5" i="5"/>
  <c r="I6" i="5"/>
  <c r="I7" i="5"/>
  <c r="I8" i="5"/>
  <c r="I9" i="5"/>
  <c r="I10" i="5"/>
  <c r="I11" i="5"/>
  <c r="I12" i="5"/>
  <c r="I13" i="5"/>
  <c r="I14" i="5"/>
  <c r="I15" i="5"/>
  <c r="G4" i="5"/>
  <c r="G5" i="5"/>
  <c r="G6" i="5"/>
  <c r="G7" i="5"/>
  <c r="G8" i="5"/>
  <c r="G9" i="5"/>
  <c r="G10" i="5"/>
  <c r="G11" i="5"/>
  <c r="G12" i="5"/>
  <c r="G13" i="5"/>
  <c r="G14" i="5"/>
  <c r="G15" i="5"/>
  <c r="B4" i="5"/>
  <c r="B5" i="5"/>
  <c r="B6" i="5"/>
  <c r="B7" i="5"/>
  <c r="B8" i="5"/>
  <c r="B9" i="5"/>
  <c r="B10" i="5"/>
  <c r="B11" i="5"/>
  <c r="B12" i="5"/>
  <c r="B13" i="5"/>
  <c r="B14" i="5"/>
  <c r="B15"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<sst xmlns="http://schemas.openxmlformats.org/spreadsheetml/2006/main" count="178616" uniqueCount="39092">
  <si>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</si>
  <si>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</si>
  <si>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</si>
  <si>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</si>
  <si>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</si>
  <si>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</si>
  <si>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</si>
  <si>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</si>
  <si>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</si>
  <si>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</si>
  <si>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</si>
  <si>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</si>
  <si>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</si>
  <si>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</si>
  <si>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</si>
  <si>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</si>
  <si>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</si>
  <si>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</si>
  <si>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</si>
  <si>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</si>
  <si>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</si>
  <si>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</si>
  <si>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</si>
  <si>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</si>
  <si>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</si>
  <si>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</si>
  <si>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</si>
  <si>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</si>
  <si>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</si>
  <si>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</si>
  <si>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</si>
  <si>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</si>
  <si>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</si>
  <si>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</si>
  <si>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</si>
  <si>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</si>
  <si>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</si>
  <si>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</si>
  <si>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</si>
  <si>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</si>
  <si>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</si>
  <si>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</si>
  <si>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</si>
  <si>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</si>
  <si>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</si>
  <si>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</si>
  <si>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</si>
  <si>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</si>
  <si>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</si>
  <si>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</si>
  <si>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</si>
  <si>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</si>
  <si>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</si>
  <si>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</si>
  <si>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</si>
  <si>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</si>
  <si>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</si>
  <si>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</si>
  <si>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</si>
  <si>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</si>
  <si>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</si>
  <si>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</si>
  <si>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</si>
  <si>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</si>
  <si>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</si>
  <si>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</si>
  <si>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</si>
  <si>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</si>
  <si>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</si>
  <si>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</si>
  <si>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</si>
  <si>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</si>
  <si>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</si>
  <si>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</si>
  <si>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</si>
  <si>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</si>
  <si>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</si>
  <si>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</si>
  <si>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</si>
  <si>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</si>
  <si>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</si>
  <si>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</si>
  <si>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</si>
  <si>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</si>
  <si>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</si>
  <si>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</si>
  <si>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</si>
  <si>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</si>
  <si>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</si>
  <si>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</si>
  <si>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</si>
  <si>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</si>
  <si>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</si>
  <si>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</si>
  <si>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</si>
  <si>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</si>
  <si>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</si>
  <si>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</si>
  <si>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</si>
  <si>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</si>
  <si>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</si>
  <si>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</si>
  <si>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</si>
  <si>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</si>
  <si>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</si>
  <si>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</si>
  <si>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</si>
  <si>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</si>
  <si>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</si>
  <si>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</si>
  <si>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</si>
  <si>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</si>
  <si>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</si>
  <si>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</si>
  <si>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</si>
  <si>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</si>
  <si>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</si>
  <si>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</si>
  <si>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</si>
  <si>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</si>
  <si>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</si>
  <si>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</si>
  <si>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</si>
  <si>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</si>
  <si>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</si>
  <si>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</si>
  <si>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</si>
  <si>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</si>
  <si>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</si>
  <si>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</si>
  <si>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</si>
  <si>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</si>
  <si>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</si>
  <si>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</si>
  <si>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</si>
  <si>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</si>
  <si>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</si>
  <si>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</si>
  <si>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</si>
  <si>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</si>
  <si>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</si>
  <si>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</si>
  <si>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</si>
  <si>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</si>
  <si>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</si>
  <si>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</si>
  <si>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</si>
  <si>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</si>
  <si>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</si>
  <si>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</si>
  <si>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</si>
  <si>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</si>
  <si>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</si>
  <si>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</si>
  <si>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</si>
  <si>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</si>
  <si>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</si>
  <si>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</si>
  <si>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</si>
  <si>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</si>
  <si>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</si>
  <si>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</si>
  <si>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</si>
  <si>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</si>
  <si>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</si>
  <si>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</si>
  <si>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</si>
  <si>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</si>
  <si>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</si>
  <si>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</si>
  <si>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</si>
  <si>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</si>
  <si>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</si>
  <si>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</si>
  <si>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</si>
  <si>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</si>
  <si>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</si>
  <si>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</si>
  <si>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</si>
  <si>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</si>
  <si>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</si>
  <si>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</si>
  <si>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</si>
  <si>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</si>
  <si>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</si>
  <si>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</si>
  <si>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</si>
  <si>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</si>
  <si>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</si>
  <si>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</si>
  <si>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</si>
  <si>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</si>
  <si>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</si>
  <si>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</si>
  <si>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</si>
  <si>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</si>
  <si>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</si>
  <si>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</si>
  <si>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</si>
  <si>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</si>
  <si>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</si>
  <si>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</si>
  <si>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</si>
  <si>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</si>
  <si>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</si>
  <si>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</si>
  <si>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</si>
  <si>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</si>
  <si>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</si>
  <si>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</si>
  <si>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</si>
  <si>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</si>
  <si>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</si>
  <si>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</si>
  <si>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</si>
  <si>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</si>
  <si>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</si>
  <si>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</si>
  <si>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</si>
  <si>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</si>
  <si>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</si>
  <si>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</si>
  <si>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</si>
  <si>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</si>
  <si>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</si>
  <si>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</si>
  <si>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</si>
  <si>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</si>
  <si>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</si>
  <si>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</si>
  <si>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</si>
  <si>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</si>
  <si>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</si>
  <si>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</si>
  <si>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</si>
  <si>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</si>
  <si>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</si>
  <si>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</si>
  <si>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</si>
  <si>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</si>
  <si>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</si>
  <si>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</si>
  <si>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</si>
  <si>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</si>
  <si>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</si>
  <si>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</si>
  <si>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</si>
  <si>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</si>
  <si>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</si>
  <si>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</si>
  <si>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</si>
  <si>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</si>
  <si>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</si>
  <si>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</si>
  <si>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</si>
  <si>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</si>
  <si>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</si>
  <si>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</si>
  <si>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</si>
  <si>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</si>
  <si>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</si>
  <si>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</si>
  <si>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</si>
  <si>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</si>
  <si>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</si>
  <si>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</si>
  <si>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</si>
  <si>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</si>
  <si>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</si>
  <si>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</si>
  <si>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</si>
  <si>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</si>
  <si>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</si>
  <si>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</si>
  <si>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</si>
  <si>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</si>
  <si>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</si>
  <si>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</si>
  <si>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</si>
  <si>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</si>
  <si>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</si>
  <si>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</si>
  <si>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</si>
  <si>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</si>
  <si>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</si>
  <si>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</si>
  <si>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</si>
  <si>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</si>
  <si>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</si>
  <si>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</si>
  <si>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</si>
  <si>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</si>
  <si>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</si>
  <si>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</si>
  <si>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</si>
  <si>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</si>
  <si>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</si>
  <si>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</si>
  <si>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</si>
  <si>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</si>
  <si>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</si>
  <si>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</si>
  <si>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</si>
  <si>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</si>
  <si>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</si>
  <si>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</si>
  <si>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</si>
  <si>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</si>
  <si>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</si>
  <si>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</si>
  <si>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</si>
  <si>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</si>
  <si>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</si>
  <si>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</si>
  <si>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</si>
  <si>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</si>
  <si>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</si>
  <si>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</si>
  <si>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</si>
  <si>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</si>
  <si>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</si>
  <si>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</si>
  <si>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</si>
  <si>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</si>
  <si>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</si>
  <si>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</si>
  <si>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</si>
  <si>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</si>
  <si>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</si>
  <si>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</si>
  <si>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</si>
  <si>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</si>
  <si>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</si>
  <si>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</si>
  <si>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</si>
  <si>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</si>
  <si>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</si>
  <si>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</si>
  <si>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</si>
  <si>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</si>
  <si>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</si>
  <si>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</si>
  <si>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</si>
  <si>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</si>
  <si>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</si>
  <si>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</si>
  <si>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</si>
  <si>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</si>
  <si>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</si>
  <si>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</si>
  <si>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</si>
  <si>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</si>
  <si>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</si>
  <si>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</si>
  <si>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</si>
  <si>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</si>
  <si>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</si>
  <si>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</si>
  <si>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</si>
  <si>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</si>
  <si>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</si>
  <si>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</si>
  <si>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</si>
  <si>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</si>
  <si>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</si>
  <si>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</si>
  <si>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</si>
  <si>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</si>
  <si>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</si>
  <si>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</si>
  <si>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</si>
  <si>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</si>
  <si>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</si>
  <si>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</si>
  <si>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</si>
  <si>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</si>
  <si>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</si>
  <si>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</si>
  <si>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</si>
  <si>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</si>
  <si>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</si>
  <si>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</si>
  <si>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</si>
  <si>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</si>
  <si>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</si>
  <si>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</si>
  <si>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</si>
  <si>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</si>
  <si>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</si>
  <si>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</si>
  <si>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</si>
  <si>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</si>
  <si>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</si>
  <si>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</si>
  <si>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</si>
  <si>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</si>
  <si>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</si>
  <si>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</si>
  <si>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</si>
  <si>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</si>
  <si>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</si>
  <si>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</si>
  <si>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</si>
  <si>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</si>
  <si>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</si>
  <si>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</si>
  <si>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</si>
  <si>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</si>
  <si>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</si>
  <si>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</si>
  <si>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</si>
  <si>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</si>
  <si>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</si>
  <si>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</si>
  <si>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</si>
  <si>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</si>
  <si>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</si>
  <si>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</si>
  <si>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</si>
  <si>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</si>
  <si>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</si>
  <si>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</si>
  <si>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</si>
  <si>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</si>
  <si>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</si>
  <si>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</si>
  <si>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</si>
  <si>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</si>
  <si>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</si>
  <si>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</si>
  <si>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</si>
  <si>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</si>
  <si>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</si>
  <si>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</si>
  <si>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</si>
  <si>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</si>
  <si>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</si>
  <si>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</si>
  <si>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</si>
  <si>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</si>
  <si>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</si>
  <si>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</si>
  <si>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</si>
  <si>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</si>
  <si>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</si>
  <si>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</si>
  <si>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</si>
  <si>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</si>
  <si>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</si>
  <si>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</si>
  <si>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</si>
  <si>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</si>
  <si>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</si>
  <si>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</si>
  <si>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</si>
  <si>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</si>
  <si>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</si>
  <si>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</si>
  <si>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</si>
  <si>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</si>
  <si>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</si>
  <si>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</si>
  <si>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</si>
  <si>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</si>
  <si>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</si>
  <si>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</si>
  <si>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</si>
  <si>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</si>
  <si>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</si>
  <si>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</si>
  <si>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</si>
  <si>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</si>
  <si>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</si>
  <si>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</si>
  <si>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</si>
  <si>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</si>
  <si>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</si>
  <si>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</si>
  <si>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</si>
  <si>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</si>
  <si>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</si>
  <si>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</si>
  <si>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</si>
  <si>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</si>
  <si>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</si>
  <si>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</si>
  <si>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</si>
  <si>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</si>
  <si>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</si>
  <si>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</si>
  <si>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</si>
  <si>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</si>
  <si>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</si>
  <si>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</si>
  <si>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</si>
  <si>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</si>
  <si>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</si>
  <si>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</si>
  <si>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</si>
  <si>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</si>
  <si>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</si>
  <si>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</si>
  <si>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</si>
  <si>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</si>
  <si>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</si>
  <si>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</si>
  <si>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</si>
  <si>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</si>
  <si>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</si>
  <si>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</si>
  <si>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</si>
  <si>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</si>
  <si>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</si>
  <si>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</si>
  <si>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</si>
  <si>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</si>
  <si>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</si>
  <si>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</si>
  <si>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</si>
  <si>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</si>
  <si>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</si>
  <si>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</si>
  <si>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</si>
  <si>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</si>
  <si>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</si>
  <si>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</si>
  <si>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</si>
  <si>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</si>
  <si>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</si>
  <si>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</si>
  <si>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</si>
  <si>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</si>
  <si>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</si>
  <si>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</si>
  <si>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</si>
  <si>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</si>
  <si>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</si>
  <si>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</si>
  <si>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</si>
  <si>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</si>
  <si>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</si>
  <si>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</si>
  <si>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</si>
  <si>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</si>
  <si>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</si>
  <si>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</si>
  <si>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</si>
  <si>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</si>
  <si>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</si>
  <si>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</si>
  <si>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</si>
  <si>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</si>
  <si>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</si>
  <si>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</si>
  <si>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</si>
  <si>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</si>
  <si>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</si>
  <si>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</si>
  <si>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</si>
  <si>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</si>
  <si>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</si>
  <si>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</si>
  <si>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</si>
  <si>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</si>
  <si>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</si>
  <si>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</si>
  <si>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</si>
  <si>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</si>
  <si>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</si>
  <si>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</si>
  <si>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</si>
  <si>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</si>
  <si>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</si>
  <si>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</si>
  <si>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</si>
  <si>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</si>
  <si>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</si>
  <si>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</si>
  <si>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</si>
  <si>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</si>
  <si>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</si>
  <si>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</si>
  <si>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</si>
  <si>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</si>
  <si>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</si>
  <si>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</si>
  <si>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</si>
  <si>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</si>
  <si>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</si>
  <si>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</si>
  <si>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</si>
  <si>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</si>
  <si>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</si>
  <si>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</si>
  <si>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</si>
  <si>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</si>
  <si>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</si>
  <si>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</si>
  <si>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</si>
  <si>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</si>
  <si>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</si>
  <si>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</si>
  <si>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</si>
  <si>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</si>
  <si>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</si>
  <si>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</si>
  <si>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</si>
  <si>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</si>
  <si>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</si>
  <si>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</si>
  <si>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</si>
  <si>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</si>
  <si>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</si>
  <si>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</si>
  <si>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</si>
  <si>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</si>
  <si>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</si>
  <si>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</si>
  <si>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</si>
  <si>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</si>
  <si>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</si>
  <si>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</si>
  <si>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</si>
  <si>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</si>
  <si>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</si>
  <si>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</si>
  <si>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</si>
  <si>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</si>
  <si>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</si>
  <si>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</si>
  <si>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</si>
  <si>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</si>
  <si>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</si>
  <si>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</si>
  <si>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</si>
  <si>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</si>
  <si>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</si>
  <si>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</si>
  <si>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</si>
  <si>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</si>
  <si>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</si>
  <si>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</si>
  <si>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</si>
  <si>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</si>
  <si>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</si>
  <si>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</si>
  <si>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</si>
  <si>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</si>
  <si>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</si>
  <si>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</si>
  <si>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</si>
  <si>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</si>
  <si>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</si>
  <si>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</si>
  <si>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</si>
  <si>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</si>
  <si>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</si>
  <si>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</si>
  <si>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</si>
  <si>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</si>
  <si>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</si>
  <si>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</si>
  <si>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</si>
  <si>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</si>
  <si>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</si>
  <si>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</si>
  <si>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</si>
  <si>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</si>
  <si>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</si>
  <si>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</si>
  <si>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</si>
  <si>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</si>
  <si>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</si>
  <si>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</si>
  <si>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</si>
  <si>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</si>
  <si>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</si>
  <si>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</si>
  <si>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</si>
  <si>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</si>
  <si>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</si>
  <si>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</si>
  <si>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</si>
  <si>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</si>
  <si>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</si>
  <si>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</si>
  <si>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</si>
  <si>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</si>
  <si>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</si>
  <si>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</si>
  <si>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</si>
  <si>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</si>
  <si>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</si>
  <si>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</si>
  <si>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</si>
  <si>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</si>
  <si>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</si>
  <si>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</si>
  <si>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</si>
  <si>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</si>
  <si>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</si>
  <si>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</si>
  <si>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</si>
  <si>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</si>
  <si>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</si>
  <si>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</si>
  <si>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</si>
  <si>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</si>
  <si>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</si>
  <si>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</si>
  <si>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</si>
  <si>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</si>
  <si>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</si>
  <si>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</si>
  <si>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</si>
  <si>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</si>
  <si>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</si>
  <si>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</si>
  <si>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</si>
  <si>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</si>
  <si>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</si>
  <si>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</si>
  <si>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</si>
  <si>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</si>
  <si>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</si>
  <si>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</si>
  <si>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</si>
  <si>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</si>
  <si>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</si>
  <si>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</si>
  <si>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</si>
  <si>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</si>
  <si>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</si>
  <si>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</si>
  <si>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</si>
  <si>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</si>
  <si>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</si>
  <si>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</si>
  <si>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</si>
  <si>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</si>
  <si>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</si>
  <si>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</si>
  <si>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</si>
  <si>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</si>
  <si>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</si>
  <si>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</si>
  <si>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</si>
  <si>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</si>
  <si>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</si>
  <si>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</si>
  <si>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</si>
  <si>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</si>
  <si>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</si>
  <si>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</si>
  <si>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</si>
  <si>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</si>
  <si>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</si>
  <si>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</si>
  <si>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</si>
  <si>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</si>
  <si>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</si>
  <si>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</si>
  <si>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</si>
  <si>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</si>
  <si>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</si>
  <si>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</si>
  <si>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</si>
  <si>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</si>
  <si>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</si>
  <si>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</si>
  <si>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</si>
  <si>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</si>
  <si>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</si>
  <si>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</si>
  <si>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</si>
  <si>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</si>
  <si>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</si>
  <si>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</si>
  <si>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</si>
  <si>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</si>
  <si>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</si>
  <si>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</si>
  <si>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</si>
  <si>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</si>
  <si>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</si>
  <si>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</si>
  <si>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</si>
  <si>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</si>
  <si>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</si>
  <si>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</si>
  <si>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</si>
  <si>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</si>
  <si>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</si>
  <si>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</si>
  <si>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</si>
  <si>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</si>
  <si>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</si>
  <si>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</si>
  <si>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</si>
  <si>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</si>
  <si>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</si>
  <si>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</si>
  <si>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</si>
  <si>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</si>
  <si>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</si>
  <si>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</si>
  <si>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</si>
  <si>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</si>
  <si>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</si>
  <si>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</si>
  <si>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</si>
  <si>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</si>
  <si>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</si>
  <si>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</si>
  <si>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</si>
  <si>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</si>
  <si>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</si>
  <si>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</si>
  <si>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</si>
  <si>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</si>
  <si>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</si>
  <si>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</si>
  <si>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</si>
  <si>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</si>
  <si>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</si>
  <si>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</si>
  <si>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</si>
  <si>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</si>
  <si>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</si>
  <si>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</si>
  <si>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</si>
  <si>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</si>
  <si>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</si>
  <si>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</si>
  <si>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</si>
  <si>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</si>
  <si>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</si>
  <si>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</si>
  <si>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</si>
  <si>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</si>
  <si>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</si>
  <si>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</si>
  <si>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</si>
  <si>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</si>
  <si>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</si>
  <si>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</si>
  <si>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</si>
  <si>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</si>
  <si>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</si>
  <si>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</si>
  <si>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</si>
  <si>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</si>
  <si>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</si>
  <si>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</si>
  <si>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</si>
  <si>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</si>
  <si>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</si>
  <si>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</si>
  <si>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</si>
  <si>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</si>
  <si>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</si>
  <si>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</si>
  <si>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</si>
  <si>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</si>
  <si>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</si>
  <si>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</si>
  <si>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</si>
  <si>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</si>
  <si>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</si>
  <si>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</si>
  <si>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</si>
  <si>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</si>
  <si>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</si>
  <si>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</si>
  <si>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</si>
  <si>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</si>
  <si>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</si>
  <si>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</si>
  <si>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</si>
  <si>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</si>
  <si>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</si>
  <si>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</si>
  <si>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</si>
  <si>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</si>
  <si>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</si>
  <si>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</si>
  <si>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</si>
  <si>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</si>
  <si>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</si>
  <si>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</si>
  <si>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</si>
  <si>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</si>
  <si>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</si>
  <si>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</si>
  <si>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</si>
  <si>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</si>
  <si>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</si>
  <si>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</si>
  <si>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</si>
  <si>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</si>
  <si>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</si>
  <si>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</si>
  <si>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</si>
  <si>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</si>
  <si>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</si>
  <si>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</si>
  <si>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</si>
  <si>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</si>
  <si>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</si>
  <si>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</si>
  <si>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</si>
  <si>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</si>
  <si>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</si>
  <si>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</si>
  <si>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</si>
  <si>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</si>
  <si>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</si>
  <si>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</si>
  <si>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</si>
  <si>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</si>
  <si>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</si>
  <si>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</si>
  <si>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</si>
  <si>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</si>
  <si>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</si>
  <si>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</si>
  <si>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</si>
  <si>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</si>
  <si>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</si>
  <si>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</si>
  <si>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</si>
  <si>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</si>
  <si>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</si>
  <si>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</si>
  <si>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</si>
  <si>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</si>
  <si>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</si>
  <si>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</si>
  <si>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</si>
  <si>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</si>
  <si>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</si>
  <si>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</si>
  <si>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</si>
  <si>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</si>
  <si>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</si>
  <si>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</si>
  <si>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</si>
  <si>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</si>
  <si>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</si>
  <si>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</si>
  <si>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</si>
  <si>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</si>
  <si>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</si>
  <si>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</si>
  <si>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</si>
  <si>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</si>
  <si>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</si>
  <si>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</si>
  <si>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</si>
  <si>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</si>
  <si>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</si>
  <si>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</si>
  <si>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</si>
  <si>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</si>
  <si>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</si>
  <si>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</si>
  <si>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</si>
  <si>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</si>
  <si>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</si>
  <si>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</si>
  <si>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</si>
  <si>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</si>
  <si>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</si>
  <si>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</si>
  <si>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</si>
  <si>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</si>
  <si>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</si>
  <si>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</si>
  <si>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</si>
  <si>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</si>
  <si>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</si>
  <si>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</si>
  <si>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</si>
  <si>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</si>
  <si>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</si>
  <si>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</si>
  <si>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</si>
  <si>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</si>
  <si>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</si>
  <si>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</si>
  <si>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</si>
  <si>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</si>
  <si>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</si>
  <si>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</si>
  <si>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</si>
  <si>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</si>
  <si>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</si>
  <si>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</si>
  <si>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</si>
  <si>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</si>
  <si>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</si>
  <si>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</si>
  <si>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</si>
  <si>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</si>
  <si>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</si>
  <si>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</si>
  <si>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</si>
  <si>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</si>
  <si>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</si>
  <si>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</si>
  <si>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</si>
  <si>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</si>
  <si>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</si>
  <si>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</si>
  <si>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</si>
  <si>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</si>
  <si>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</si>
  <si>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</si>
  <si>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</si>
  <si>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</si>
  <si>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</si>
  <si>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</si>
  <si>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</si>
  <si>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</si>
  <si>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</si>
  <si>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</si>
  <si>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</si>
  <si>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</si>
  <si>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</si>
  <si>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</si>
  <si>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</si>
  <si>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</si>
  <si>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</si>
  <si>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</si>
  <si>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</si>
  <si>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</si>
  <si>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</si>
  <si>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</si>
  <si>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</si>
  <si>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</si>
  <si>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</si>
  <si>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</si>
  <si>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</si>
  <si>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</si>
  <si>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</si>
  <si>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</si>
  <si>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</si>
  <si>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</si>
  <si>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</si>
  <si>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</si>
  <si>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</si>
  <si>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</si>
  <si>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</si>
  <si>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</si>
  <si>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</si>
  <si>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</si>
  <si>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</si>
  <si>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</si>
  <si>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</si>
  <si>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</si>
  <si>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</si>
  <si>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</si>
  <si>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</si>
  <si>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</si>
  <si>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</si>
  <si>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</si>
  <si>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</si>
  <si>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</si>
  <si>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</si>
  <si>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</si>
  <si>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</si>
  <si>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</si>
  <si>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</si>
  <si>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</si>
  <si>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</si>
  <si>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</si>
  <si>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</si>
  <si>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</si>
  <si>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</si>
  <si>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</si>
  <si>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</si>
  <si>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</si>
  <si>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</si>
  <si>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</si>
  <si>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</si>
  <si>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</si>
  <si>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</si>
  <si>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</si>
  <si>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</si>
  <si>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</si>
  <si>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</si>
  <si>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</si>
  <si>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</si>
  <si>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</si>
  <si>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</si>
  <si>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</si>
  <si>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</si>
  <si>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</si>
  <si>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</si>
  <si>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</si>
  <si>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</si>
  <si>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</si>
  <si>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</si>
  <si>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</si>
  <si>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</si>
  <si>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</si>
  <si>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</si>
  <si>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</si>
  <si>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</si>
  <si>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</si>
  <si>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</si>
  <si>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</si>
  <si>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</si>
  <si>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</si>
  <si>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</si>
  <si>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</si>
  <si>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</si>
  <si>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</si>
  <si>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</si>
  <si>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</si>
  <si>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</si>
  <si>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</si>
  <si>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</si>
  <si>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</si>
  <si>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</si>
  <si>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</si>
  <si>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</si>
  <si>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</si>
  <si>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</si>
  <si>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</si>
  <si>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</si>
  <si>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</si>
  <si>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</si>
  <si>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</si>
  <si>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</si>
  <si>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</si>
  <si>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</si>
  <si>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</si>
  <si>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</si>
  <si>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</si>
  <si>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</si>
  <si>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</si>
  <si>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</si>
  <si>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</si>
  <si>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</si>
  <si>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</si>
  <si>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</si>
  <si>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</si>
  <si>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</si>
  <si>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</si>
  <si>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</si>
  <si>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</si>
  <si>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</si>
  <si>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</si>
  <si>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</si>
  <si>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</si>
  <si>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</si>
  <si>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</si>
  <si>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</si>
  <si>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</si>
  <si>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</si>
  <si>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</si>
  <si>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</si>
  <si>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</si>
  <si>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</si>
  <si>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</si>
  <si>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</si>
  <si>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</si>
  <si>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</si>
  <si>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</si>
  <si>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</si>
  <si>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</si>
  <si>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</si>
  <si>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</si>
  <si>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</si>
  <si>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</si>
  <si>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</si>
  <si>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</si>
  <si>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</si>
  <si>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</si>
  <si>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</si>
  <si>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</si>
  <si>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</si>
  <si>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</si>
  <si>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</si>
  <si>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</si>
  <si>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</si>
  <si>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</si>
  <si>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</si>
  <si>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</si>
  <si>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</si>
  <si>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</si>
  <si>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</si>
  <si>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</si>
  <si>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</si>
  <si>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</si>
  <si>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</si>
  <si>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</si>
  <si>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</si>
  <si>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</si>
  <si>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</si>
  <si>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</si>
  <si>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</si>
  <si>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</si>
  <si>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</si>
  <si>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</si>
  <si>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</si>
  <si>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</si>
  <si>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</si>
  <si>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</si>
  <si>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</si>
  <si>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</si>
  <si>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</si>
  <si>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</si>
  <si>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</si>
  <si>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</si>
  <si>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</si>
  <si>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</si>
  <si>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</si>
  <si>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</si>
  <si>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</si>
  <si>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</si>
  <si>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</si>
  <si>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</si>
  <si>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</si>
  <si>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</si>
  <si>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</si>
  <si>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</si>
  <si>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</si>
  <si>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</si>
  <si>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</si>
  <si>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</si>
  <si>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</si>
  <si>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</si>
  <si>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</si>
  <si>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</si>
  <si>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</si>
  <si>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</si>
  <si>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</si>
  <si>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</si>
  <si>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</si>
  <si>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</si>
  <si>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</si>
  <si>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</si>
  <si>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</si>
  <si>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</si>
  <si>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</si>
  <si>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</si>
  <si>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</si>
  <si>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</si>
  <si>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</si>
  <si>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</si>
  <si>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</si>
  <si>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</si>
  <si>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</si>
  <si>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</si>
  <si>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</si>
  <si>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</si>
  <si>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</si>
  <si>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</si>
  <si>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</si>
  <si>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</si>
  <si>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</si>
  <si>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</si>
  <si>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</si>
  <si>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</si>
  <si>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</si>
  <si>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</si>
  <si>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</si>
  <si>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</si>
  <si>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</si>
  <si>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</si>
  <si>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</si>
  <si>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</si>
  <si>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</si>
  <si>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</si>
  <si>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</si>
  <si>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</si>
  <si>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</si>
  <si>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</si>
  <si>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</si>
  <si>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</si>
  <si>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</si>
  <si>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</si>
  <si>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</si>
  <si>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</si>
  <si>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</si>
  <si>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</si>
  <si>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</si>
  <si>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</si>
  <si>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</si>
  <si>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</si>
  <si>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</si>
  <si>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</si>
  <si>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</si>
  <si>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</si>
  <si>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</si>
  <si>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</si>
  <si>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</si>
  <si>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</si>
  <si>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</si>
  <si>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</si>
  <si>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</si>
  <si>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</si>
  <si>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</si>
  <si>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</si>
  <si>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</si>
  <si>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</si>
  <si>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</si>
  <si>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</si>
  <si>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</si>
  <si>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</si>
  <si>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</si>
  <si>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</si>
  <si>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</si>
  <si>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</si>
  <si>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</si>
  <si>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</si>
  <si>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</si>
  <si>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</si>
  <si>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</si>
  <si>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</si>
  <si>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</si>
  <si>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</si>
  <si>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</si>
  <si>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</si>
  <si>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</si>
  <si>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</si>
  <si>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</si>
  <si>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</si>
  <si>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</si>
  <si>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</si>
  <si>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</si>
  <si>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</si>
  <si>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</si>
  <si>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</si>
  <si>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</si>
  <si>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</si>
  <si>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</si>
  <si>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</si>
  <si>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</si>
  <si>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</si>
  <si>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</si>
  <si>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</si>
  <si>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</si>
  <si>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</si>
  <si>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</si>
  <si>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</si>
  <si>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</si>
  <si>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</si>
  <si>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</si>
  <si>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</si>
  <si>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</si>
  <si>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</si>
  <si>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</si>
  <si>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</si>
  <si>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</si>
  <si>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</si>
  <si>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</si>
  <si>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</si>
  <si>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</si>
  <si>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</si>
  <si>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</si>
  <si>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</si>
  <si>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</si>
  <si>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</si>
  <si>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</si>
  <si>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</si>
  <si>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</si>
  <si>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</si>
  <si>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</si>
  <si>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</si>
  <si>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</si>
  <si>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</si>
  <si>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</si>
  <si>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</si>
  <si>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</si>
  <si>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</si>
  <si>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</si>
  <si>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</si>
  <si>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</si>
  <si>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</si>
  <si>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</si>
  <si>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</si>
  <si>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</si>
  <si>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</si>
  <si>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</si>
  <si>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</si>
  <si>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</si>
  <si>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</si>
  <si>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</si>
  <si>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</si>
  <si>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</si>
  <si>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</si>
  <si>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</si>
  <si>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</si>
  <si>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</si>
  <si>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</si>
  <si>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</si>
  <si>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</si>
  <si>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</si>
  <si>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</si>
  <si>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</si>
  <si>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</si>
  <si>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</si>
  <si>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</si>
  <si>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</si>
  <si>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</si>
  <si>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</si>
  <si>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</si>
  <si>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</si>
  <si>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</si>
  <si>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</si>
  <si>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</si>
  <si>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</si>
  <si>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</si>
  <si>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</si>
  <si>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</si>
  <si>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</si>
  <si>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</si>
  <si>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</si>
  <si>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</si>
  <si>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</si>
  <si>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</si>
  <si>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</si>
  <si>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</si>
  <si>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</si>
  <si>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</si>
  <si>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</si>
  <si>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</si>
  <si>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</si>
  <si>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</si>
  <si>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</si>
  <si>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</si>
  <si>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</si>
  <si>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</si>
  <si>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</si>
  <si>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</si>
  <si>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</si>
  <si>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</si>
  <si>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</si>
  <si>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</si>
  <si>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</si>
  <si>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</si>
  <si>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</si>
  <si>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</si>
  <si>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</si>
  <si>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</si>
  <si>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</si>
  <si>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</si>
  <si>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</si>
  <si>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</si>
  <si>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</si>
  <si>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</si>
  <si>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</si>
  <si>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</si>
  <si>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</si>
  <si>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</si>
  <si>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</si>
  <si>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</si>
  <si>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</si>
  <si>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</si>
  <si>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</si>
  <si>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</si>
  <si>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</si>
  <si>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</si>
  <si>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</si>
  <si>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</si>
  <si>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</si>
  <si>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</si>
  <si>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</si>
  <si>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</si>
  <si>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</si>
  <si>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</si>
  <si>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</si>
  <si>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</si>
  <si>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</si>
  <si>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</si>
  <si>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</si>
  <si>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</si>
  <si>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</si>
  <si>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</si>
  <si>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</si>
  <si>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</si>
  <si>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</si>
  <si>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</si>
  <si>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</si>
  <si>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</si>
  <si>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</si>
  <si>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</si>
  <si>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</si>
  <si>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</si>
  <si>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</si>
  <si>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</si>
  <si>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</si>
  <si>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</si>
  <si>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</si>
  <si>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</si>
  <si>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</si>
  <si>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</si>
  <si>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</si>
  <si>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</si>
  <si>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</si>
  <si>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</si>
  <si>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</si>
  <si>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</si>
  <si>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</si>
  <si>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</si>
  <si>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</si>
  <si>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</si>
  <si>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</si>
  <si>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</si>
  <si>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</si>
  <si>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</si>
  <si>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</si>
  <si>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</si>
  <si>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</si>
  <si>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</si>
  <si>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</si>
  <si>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</si>
  <si>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</si>
  <si>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</si>
  <si>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</si>
  <si>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</si>
  <si>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</si>
  <si>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</si>
  <si>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</si>
  <si>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</si>
  <si>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</si>
  <si>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</si>
  <si>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</si>
  <si>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</si>
  <si>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</si>
  <si>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</si>
  <si>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</si>
  <si>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</si>
  <si>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</si>
  <si>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</si>
  <si>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</si>
  <si>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</si>
  <si>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</si>
  <si>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</si>
  <si>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</si>
  <si>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</si>
  <si>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</si>
  <si>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</si>
  <si>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</si>
  <si>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</si>
  <si>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</si>
  <si>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</si>
  <si>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</si>
  <si>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</si>
  <si>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</si>
  <si>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</si>
  <si>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</si>
  <si>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</si>
  <si>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</si>
  <si>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</si>
  <si>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</si>
  <si>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</si>
  <si>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</si>
  <si>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</si>
  <si>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</si>
  <si>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</si>
  <si>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</si>
  <si>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</si>
  <si>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</si>
  <si>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</si>
  <si>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</si>
  <si>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</si>
  <si>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</si>
  <si>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</si>
  <si>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</si>
  <si>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</si>
  <si>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</si>
  <si>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</si>
  <si>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</si>
  <si>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</si>
  <si>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</si>
  <si>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</si>
  <si>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</si>
  <si>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</si>
  <si>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</si>
  <si>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</si>
  <si>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</si>
  <si>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</si>
  <si>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</si>
  <si>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</si>
  <si>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</si>
  <si>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</si>
  <si>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</si>
  <si>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</si>
  <si>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</si>
  <si>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</si>
  <si>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</si>
  <si>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</si>
  <si>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</si>
  <si>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</si>
  <si>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</si>
  <si>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</si>
  <si>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</si>
  <si>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</si>
  <si>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</si>
  <si>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</si>
  <si>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</si>
  <si>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</si>
  <si>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</si>
  <si>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</si>
  <si>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</si>
  <si>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</si>
  <si>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</si>
  <si>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</si>
  <si>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</si>
  <si>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</si>
  <si>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</si>
  <si>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</si>
  <si>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</si>
  <si>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</si>
  <si>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</si>
  <si>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</si>
  <si>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</si>
  <si>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</si>
  <si>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</si>
  <si>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</si>
  <si>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</si>
  <si>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</si>
  <si>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</si>
  <si>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</si>
  <si>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</si>
  <si>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</si>
  <si>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</si>
  <si>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</si>
  <si>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</si>
  <si>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</si>
  <si>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</si>
  <si>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</si>
  <si>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</si>
  <si>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</si>
  <si>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</si>
  <si>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</si>
  <si>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</si>
  <si>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</si>
  <si>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</si>
  <si>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</si>
  <si>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</si>
  <si>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</si>
  <si>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</si>
  <si>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</si>
  <si>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</si>
  <si>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</si>
  <si>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</si>
  <si>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</si>
  <si>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</si>
  <si>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</si>
  <si>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</si>
  <si>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</si>
  <si>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</si>
  <si>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</si>
  <si>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</si>
  <si>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</si>
  <si>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</si>
  <si>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</si>
  <si>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</si>
  <si>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</si>
  <si>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</si>
  <si>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</si>
  <si>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</si>
  <si>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</si>
  <si>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</si>
  <si>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</si>
  <si>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</si>
  <si>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</si>
  <si>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</si>
  <si>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</si>
  <si>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</si>
  <si>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</si>
  <si>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</si>
  <si>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</si>
  <si>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</si>
  <si>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</si>
  <si>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</si>
  <si>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</si>
  <si>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</si>
  <si>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</si>
  <si>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</si>
  <si>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</si>
  <si>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</si>
  <si>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</si>
  <si>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</si>
  <si>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</si>
  <si>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</si>
  <si>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</si>
  <si>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</si>
  <si>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</si>
  <si>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</si>
  <si>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</si>
  <si>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</si>
  <si>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</si>
  <si>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</si>
  <si>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</si>
  <si>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</si>
  <si>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</si>
  <si>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</si>
  <si>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</si>
  <si>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</si>
  <si>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</si>
  <si>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</si>
  <si>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</si>
  <si>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</si>
  <si>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</si>
  <si>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</si>
  <si>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</si>
  <si>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</si>
  <si>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</si>
  <si>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</si>
  <si>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</si>
  <si>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</si>
  <si>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</si>
  <si>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</si>
  <si>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</si>
  <si>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</si>
  <si>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</si>
  <si>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</si>
  <si>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</si>
  <si>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</si>
  <si>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</si>
  <si>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</si>
  <si>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</si>
  <si>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</si>
  <si>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</si>
  <si>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</si>
  <si>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</si>
  <si>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</si>
  <si>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</si>
  <si>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</si>
  <si>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</si>
  <si>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</si>
  <si>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</si>
  <si>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</si>
  <si>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</si>
  <si>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</si>
  <si>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</si>
  <si>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</si>
  <si>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</si>
  <si>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</si>
  <si>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</si>
  <si>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</si>
  <si>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</si>
  <si>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</si>
  <si>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</si>
  <si>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</si>
  <si>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</si>
  <si>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</si>
  <si>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</si>
  <si>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</si>
  <si>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</si>
  <si>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</si>
  <si>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</si>
  <si>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</si>
  <si>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</si>
  <si>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</si>
  <si>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</si>
  <si>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</si>
  <si>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</si>
  <si>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</si>
  <si>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</si>
  <si>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</si>
  <si>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</si>
  <si>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</si>
  <si>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</si>
  <si>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</si>
  <si>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</si>
  <si>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</si>
  <si>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</si>
  <si>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</si>
  <si>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</si>
  <si>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</si>
  <si>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</si>
  <si>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</si>
  <si>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</si>
  <si>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</si>
  <si>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</si>
  <si>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</si>
  <si>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</si>
  <si>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</si>
  <si>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</si>
  <si>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</si>
  <si>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</si>
  <si>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</si>
  <si>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</si>
  <si>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</si>
  <si>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</si>
  <si>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</si>
  <si>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</si>
  <si>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</si>
  <si>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</si>
  <si>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</si>
  <si>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</si>
  <si>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</si>
  <si>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</si>
  <si>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</si>
  <si>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</si>
  <si>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</si>
  <si>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</si>
  <si>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</si>
  <si>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</si>
  <si>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</si>
  <si>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</si>
  <si>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</si>
  <si>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</si>
  <si>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</si>
  <si>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</si>
  <si>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</si>
  <si>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</si>
  <si>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</si>
  <si>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</si>
  <si>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</si>
  <si>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</si>
  <si>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</si>
  <si>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</si>
  <si>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</si>
  <si>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</si>
  <si>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</si>
  <si>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</si>
  <si>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</si>
  <si>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</si>
  <si>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</si>
  <si>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</si>
  <si>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</si>
  <si>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</si>
  <si>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</si>
  <si>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</si>
  <si>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</si>
  <si>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</si>
  <si>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</si>
  <si>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</si>
  <si>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</si>
  <si>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</si>
  <si>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</si>
  <si>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</si>
  <si>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</si>
  <si>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</si>
  <si>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</si>
  <si>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</si>
  <si>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</si>
  <si>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</si>
  <si>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</si>
  <si>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</si>
  <si>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</si>
  <si>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</si>
  <si>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</si>
  <si>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</si>
  <si>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</si>
  <si>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</si>
  <si>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</si>
  <si>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</si>
  <si>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</si>
  <si>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</si>
  <si>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</si>
  <si>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</si>
  <si>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</si>
  <si>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</si>
  <si>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</si>
  <si>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</si>
  <si>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</si>
  <si>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</si>
  <si>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</si>
  <si>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</si>
  <si>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</si>
  <si>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</si>
  <si>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</si>
  <si>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</si>
  <si>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</si>
  <si>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</si>
  <si>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</si>
  <si>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</si>
  <si>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</si>
  <si>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</si>
  <si>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</si>
  <si>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</si>
  <si>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</si>
  <si>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</si>
  <si>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</si>
  <si>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</si>
  <si>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</si>
  <si>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</si>
  <si>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</si>
  <si>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</si>
  <si>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</si>
  <si>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</si>
  <si>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</si>
  <si>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</si>
  <si>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</si>
  <si>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</si>
  <si>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</si>
  <si>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</si>
  <si>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</si>
  <si>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</si>
  <si>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</si>
  <si>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</si>
  <si>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</si>
  <si>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</si>
  <si>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</si>
  <si>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</si>
  <si>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</si>
  <si>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</si>
  <si>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</si>
  <si>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</si>
  <si>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</si>
  <si>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</si>
  <si>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</si>
  <si>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</si>
  <si>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</si>
  <si>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</si>
  <si>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</si>
  <si>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</si>
  <si>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</si>
  <si>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</si>
  <si>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</si>
  <si>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</si>
  <si>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</si>
  <si>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</si>
  <si>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</si>
  <si>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</si>
  <si>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</si>
  <si>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</si>
  <si>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</si>
  <si>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</si>
  <si>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</si>
  <si>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</si>
  <si>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</si>
  <si>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</si>
  <si>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</si>
  <si>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</si>
  <si>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</si>
  <si>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</si>
  <si>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</si>
  <si>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</si>
  <si>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</si>
  <si>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</si>
  <si>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</si>
  <si>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</si>
  <si>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</si>
  <si>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</si>
  <si>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</si>
  <si>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</si>
  <si>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</si>
  <si>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</si>
  <si>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</si>
  <si>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</si>
  <si>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</si>
  <si>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</si>
  <si>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</si>
  <si>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</si>
  <si>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</si>
  <si>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</si>
  <si>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</si>
  <si>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</si>
  <si>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</si>
  <si>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</si>
  <si>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</si>
  <si>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</si>
  <si>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</si>
  <si>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</si>
  <si>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</si>
  <si>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</si>
  <si>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</si>
  <si>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</si>
  <si>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</si>
  <si>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</si>
  <si>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</si>
  <si>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</si>
  <si>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</si>
  <si>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</si>
  <si>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</si>
  <si>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</si>
  <si>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</si>
  <si>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</si>
  <si>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</si>
  <si>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</si>
  <si>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</si>
  <si>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</si>
  <si>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</si>
  <si>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</si>
  <si>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</si>
  <si>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</si>
  <si>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</si>
  <si>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</si>
  <si>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</si>
  <si>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</si>
  <si>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</si>
  <si>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</si>
  <si>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</si>
  <si>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</si>
  <si>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</si>
  <si>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</si>
  <si>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</si>
  <si>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</si>
  <si>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</si>
  <si>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</si>
  <si>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</si>
  <si>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</si>
  <si>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</si>
  <si>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</si>
  <si>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</si>
  <si>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</si>
  <si>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</si>
  <si>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</si>
  <si>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</si>
  <si>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</si>
  <si>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</si>
  <si>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</si>
  <si>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</si>
  <si>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</si>
  <si>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</si>
  <si>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</si>
  <si>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</si>
  <si>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</si>
  <si>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</si>
  <si>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</si>
  <si>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</si>
  <si>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</si>
  <si>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</si>
  <si>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</si>
  <si>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</si>
  <si>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</si>
  <si>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</si>
  <si>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</si>
  <si>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</si>
  <si>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</si>
  <si>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</si>
  <si>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</si>
  <si>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</si>
  <si>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</si>
  <si>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</si>
  <si>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</si>
  <si>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</si>
  <si>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</si>
  <si>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</si>
  <si>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</si>
  <si>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</si>
  <si>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</si>
  <si>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</si>
  <si>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</si>
  <si>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</si>
  <si>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</si>
  <si>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</si>
  <si>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</si>
  <si>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</si>
  <si>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</si>
  <si>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</si>
  <si>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</si>
  <si>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</si>
  <si>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</si>
  <si>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</si>
  <si>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</si>
  <si>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</si>
  <si>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</si>
  <si>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</si>
  <si>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</si>
  <si>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</si>
  <si>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</si>
  <si>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</si>
  <si>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</si>
  <si>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</si>
  <si>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</si>
  <si>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</si>
  <si>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</si>
  <si>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</si>
  <si>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</si>
  <si>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</si>
  <si>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</si>
  <si>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</si>
  <si>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</si>
  <si>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</si>
  <si>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</si>
  <si>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</si>
  <si>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</si>
  <si>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</si>
  <si>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</si>
  <si>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</si>
  <si>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</si>
  <si>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</si>
  <si>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</si>
  <si>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</si>
  <si>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</si>
  <si>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</si>
  <si>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</si>
  <si>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</si>
  <si>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</si>
  <si>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</si>
  <si>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</si>
  <si>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</si>
  <si>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</si>
  <si>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</si>
  <si>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</si>
  <si>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</si>
  <si>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</si>
  <si>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</si>
  <si>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</si>
  <si>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</si>
  <si>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</si>
  <si>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</si>
  <si>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</si>
  <si>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</si>
  <si>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</si>
  <si>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</si>
  <si>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</si>
  <si>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</si>
  <si>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</si>
  <si>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</si>
  <si>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</si>
  <si>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</si>
  <si>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</si>
  <si>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</si>
  <si>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</si>
  <si>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</si>
  <si>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</si>
  <si>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</si>
  <si>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</si>
  <si>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</si>
  <si>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</si>
  <si>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</si>
  <si>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</si>
  <si>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</si>
  <si>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</si>
  <si>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</si>
  <si>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</si>
  <si>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</si>
  <si>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</si>
  <si>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</si>
  <si>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</si>
  <si>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</si>
  <si>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</si>
  <si>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</si>
  <si>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</si>
  <si>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</si>
  <si>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</si>
  <si>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</si>
  <si>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</si>
  <si>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</si>
  <si>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</si>
  <si>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</si>
  <si>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</si>
  <si>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</si>
  <si>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</si>
  <si>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</si>
  <si>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</si>
  <si>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</si>
  <si>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</si>
  <si>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</si>
  <si>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</si>
  <si>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</si>
  <si>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</si>
  <si>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</si>
  <si>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</si>
  <si>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</si>
  <si>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</si>
  <si>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</si>
  <si>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</si>
  <si>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</si>
  <si>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</si>
  <si>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</si>
  <si>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</si>
  <si>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</si>
  <si>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</si>
  <si>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</si>
  <si>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</si>
  <si>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</si>
  <si>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</si>
  <si>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</si>
  <si>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</si>
  <si>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</si>
  <si>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</si>
  <si>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</si>
  <si>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</si>
  <si>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</si>
  <si>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</si>
  <si>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</si>
  <si>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</si>
  <si>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</si>
  <si>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</si>
  <si>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</si>
  <si>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</si>
  <si>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</si>
  <si>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</si>
  <si>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</si>
  <si>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</si>
  <si>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</si>
  <si>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</si>
  <si>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</si>
  <si>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</si>
  <si>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</si>
  <si>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</si>
  <si>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</si>
  <si>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</si>
  <si>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</si>
  <si>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</si>
  <si>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</si>
  <si>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</si>
  <si>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</si>
  <si>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</si>
  <si>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</si>
  <si>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</si>
  <si>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</si>
  <si>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</si>
  <si>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</si>
  <si>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</si>
  <si>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</si>
  <si>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</si>
  <si>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</si>
  <si>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</si>
  <si>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</si>
  <si>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</si>
  <si>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</si>
  <si>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</si>
  <si>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</si>
  <si>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</si>
  <si>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</si>
  <si>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</si>
  <si>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</si>
  <si>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</si>
  <si>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</si>
  <si>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</si>
  <si>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</si>
  <si>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</si>
  <si>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</si>
  <si>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</si>
  <si>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</si>
  <si>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</si>
  <si>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</si>
  <si>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</si>
  <si>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</si>
  <si>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</si>
  <si>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</si>
  <si>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</si>
  <si>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</si>
  <si>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</si>
  <si>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</si>
  <si>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</si>
  <si>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</si>
  <si>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</si>
  <si>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</si>
  <si>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</si>
  <si>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</si>
  <si>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</si>
  <si>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</si>
  <si>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</si>
  <si>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</si>
  <si>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</si>
  <si>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</si>
  <si>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</si>
  <si>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</si>
  <si>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</si>
  <si>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</si>
  <si>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</si>
  <si>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</si>
  <si>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</si>
  <si>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</si>
  <si>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</si>
  <si>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</si>
  <si>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</si>
  <si>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</si>
  <si>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</si>
  <si>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</si>
  <si>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</si>
  <si>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</si>
  <si>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</si>
  <si>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</si>
  <si>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</si>
  <si>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</si>
  <si>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</si>
  <si>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</si>
  <si>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</si>
  <si>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</si>
  <si>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</si>
  <si>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</si>
  <si>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</si>
  <si>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</si>
  <si>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</si>
  <si>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</si>
  <si>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</si>
  <si>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</si>
  <si>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</si>
  <si>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</si>
  <si>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</si>
  <si>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</si>
  <si>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</si>
  <si>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</si>
  <si>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</si>
  <si>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</si>
  <si>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</si>
  <si>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</si>
  <si>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</si>
  <si>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</si>
  <si>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</si>
  <si>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</si>
  <si>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</si>
  <si>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</si>
  <si>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</si>
  <si>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</si>
  <si>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</si>
  <si>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</si>
  <si>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</si>
  <si>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</si>
  <si>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</si>
  <si>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</si>
  <si>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</si>
  <si>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</si>
  <si>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</si>
  <si>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</si>
  <si>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</si>
  <si>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</si>
  <si>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</si>
  <si>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</si>
  <si>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</si>
  <si>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</si>
  <si>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</si>
  <si>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</si>
  <si>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</si>
  <si>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</si>
  <si>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</si>
  <si>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</si>
  <si>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</si>
  <si>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</si>
  <si>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</si>
  <si>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</si>
  <si>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</si>
  <si>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</si>
  <si>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</si>
  <si>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</si>
  <si>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</si>
  <si>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</si>
  <si>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</si>
  <si>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</si>
  <si>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</si>
  <si>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</si>
  <si>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</si>
  <si>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</si>
  <si>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</si>
  <si>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</si>
  <si>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</si>
  <si>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</si>
  <si>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</si>
  <si>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</si>
  <si>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</si>
  <si>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</si>
  <si>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</si>
  <si>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</si>
  <si>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</si>
  <si>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</si>
  <si>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</si>
  <si>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</si>
  <si>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</si>
  <si>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</si>
  <si>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</si>
  <si>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</si>
  <si>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</si>
  <si>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</si>
  <si>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</si>
  <si>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</si>
  <si>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</si>
  <si>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</si>
  <si>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</si>
  <si>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</si>
  <si>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</si>
  <si>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</si>
  <si>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</si>
  <si>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</si>
  <si>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</si>
  <si>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</si>
  <si>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</si>
  <si>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</si>
  <si>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</si>
  <si>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</si>
  <si>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</si>
  <si>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</si>
  <si>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</si>
  <si>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</si>
  <si>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</si>
  <si>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</si>
  <si>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</si>
  <si>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</si>
  <si>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</si>
  <si>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</si>
  <si>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</si>
  <si>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</si>
  <si>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</si>
  <si>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</si>
  <si>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</si>
  <si>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</si>
  <si>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</si>
  <si>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</si>
  <si>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</si>
  <si>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</si>
  <si>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</si>
  <si>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</si>
  <si>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</si>
  <si>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</si>
  <si>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</si>
  <si>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</si>
  <si>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</si>
  <si>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</si>
  <si>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</si>
  <si>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</si>
  <si>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</si>
  <si>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</si>
  <si>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</si>
  <si>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</si>
  <si>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</si>
  <si>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</si>
  <si>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</si>
  <si>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</si>
  <si>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</si>
  <si>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</si>
  <si>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</si>
  <si>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</si>
  <si>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</si>
  <si>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</si>
  <si>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</si>
  <si>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</si>
  <si>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</si>
  <si>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</si>
  <si>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</si>
  <si>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</si>
  <si>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</si>
  <si>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</si>
  <si>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</si>
  <si>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</si>
  <si>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</si>
  <si>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</si>
  <si>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</si>
  <si>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</si>
  <si>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</si>
  <si>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</si>
  <si>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</si>
  <si>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</si>
  <si>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</si>
  <si>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</si>
  <si>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</si>
  <si>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</si>
  <si>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</si>
  <si>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</si>
  <si>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</si>
  <si>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</si>
  <si>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</si>
  <si>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</si>
  <si>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</si>
  <si>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</si>
  <si>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</si>
  <si>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</si>
  <si>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</si>
  <si>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</si>
  <si>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</si>
  <si>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</si>
  <si>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</si>
  <si>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</si>
  <si>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</si>
  <si>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</si>
  <si>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</si>
  <si>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</si>
  <si>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</si>
  <si>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</si>
  <si>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</si>
  <si>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</si>
  <si>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</si>
  <si>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</si>
  <si>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</si>
  <si>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</si>
  <si>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</si>
  <si>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</si>
  <si>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</si>
  <si>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</si>
  <si>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</si>
  <si>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</si>
  <si>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</si>
  <si>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</si>
  <si>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</si>
  <si>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</si>
  <si>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</si>
  <si>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</si>
  <si>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</si>
  <si>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</si>
  <si>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</si>
  <si>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</si>
  <si>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</si>
  <si>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</si>
  <si>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</si>
  <si>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</si>
  <si>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</si>
  <si>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</si>
  <si>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</si>
  <si>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</si>
  <si>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</si>
  <si>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</si>
  <si>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</si>
  <si>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</si>
  <si>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</si>
  <si>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</si>
  <si>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</si>
  <si>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</si>
  <si>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</si>
  <si>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</si>
  <si>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</si>
  <si>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</si>
  <si>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</si>
  <si>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</si>
  <si>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</si>
  <si>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</si>
  <si>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</si>
  <si>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</si>
  <si>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</si>
  <si>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</si>
  <si>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</si>
  <si>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</si>
  <si>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</si>
  <si>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</si>
  <si>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</si>
  <si>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</si>
  <si>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</si>
  <si>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</si>
  <si>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</si>
  <si>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</si>
  <si>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</si>
  <si>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</si>
  <si>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</si>
  <si>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</si>
  <si>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</si>
  <si>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</si>
  <si>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</si>
  <si>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</si>
  <si>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</si>
  <si>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</si>
  <si>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</si>
  <si>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</si>
  <si>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</si>
  <si>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</si>
  <si>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</si>
  <si>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</si>
  <si>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</si>
  <si>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</si>
  <si>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</si>
  <si>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</si>
  <si>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</si>
  <si>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</si>
  <si>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</si>
  <si>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</si>
  <si>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</si>
  <si>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</si>
  <si>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</si>
  <si>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</si>
  <si>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</si>
  <si>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</si>
  <si>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</si>
  <si>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</si>
  <si>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</si>
  <si>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</si>
  <si>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</si>
  <si>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</si>
  <si>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</si>
  <si>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</si>
  <si>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</si>
  <si>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</si>
  <si>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</si>
  <si>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</si>
  <si>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</si>
  <si>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</si>
  <si>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</si>
  <si>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</si>
  <si>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</si>
  <si>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</si>
  <si>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</si>
  <si>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</si>
  <si>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</si>
  <si>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</si>
  <si>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</si>
  <si>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</si>
  <si>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</si>
  <si>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</si>
  <si>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</si>
  <si>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</si>
  <si>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</si>
  <si>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</si>
  <si>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</si>
  <si>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</si>
  <si>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</si>
  <si>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</si>
  <si>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</si>
  <si>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</si>
  <si>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</si>
  <si>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</si>
  <si>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</si>
  <si>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</si>
  <si>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</si>
  <si>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</si>
  <si>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</si>
  <si>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</si>
  <si>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</si>
  <si>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</si>
  <si>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</si>
  <si>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</si>
  <si>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</si>
  <si>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</si>
  <si>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</si>
  <si>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</si>
  <si>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</si>
  <si>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</si>
  <si>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</si>
  <si>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</si>
  <si>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</si>
  <si>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</si>
  <si>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</si>
  <si>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</si>
  <si>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</si>
  <si>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</si>
  <si>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</si>
  <si>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</si>
  <si>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</si>
  <si>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</si>
  <si>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</si>
  <si>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</si>
  <si>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</si>
  <si>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</si>
  <si>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</si>
  <si>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</si>
  <si>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</si>
  <si>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</si>
  <si>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</si>
  <si>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</si>
  <si>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</si>
  <si>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</si>
  <si>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</si>
  <si>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</si>
  <si>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</si>
  <si>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</si>
  <si>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</si>
  <si>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</si>
  <si>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</si>
  <si>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</si>
  <si>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</si>
  <si>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</si>
  <si>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</si>
  <si>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</si>
  <si>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</si>
  <si>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</si>
  <si>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</si>
  <si>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</si>
  <si>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</si>
  <si>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</si>
  <si>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</si>
  <si>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</si>
  <si>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</si>
  <si>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</si>
  <si>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</si>
  <si>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</si>
  <si>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</si>
  <si>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</si>
  <si>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</si>
  <si>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</si>
  <si>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</si>
  <si>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</si>
  <si>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</si>
  <si>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</si>
  <si>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</si>
  <si>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</si>
  <si>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</si>
  <si>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</si>
  <si>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</si>
  <si>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</si>
  <si>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</si>
  <si>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</si>
  <si>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</si>
  <si>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</si>
  <si>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</si>
  <si>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</si>
  <si>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</si>
  <si>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</si>
  <si>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</si>
  <si>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</si>
  <si>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</si>
  <si>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</si>
  <si>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</si>
  <si>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</si>
  <si>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</si>
  <si>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</si>
  <si>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</si>
  <si>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</si>
  <si>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</si>
  <si>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</si>
  <si>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</si>
  <si>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</si>
  <si>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</si>
  <si>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</si>
  <si>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</si>
  <si>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</si>
  <si>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</si>
  <si>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</si>
  <si>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</si>
  <si>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</si>
  <si>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</si>
  <si>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</si>
  <si>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</si>
  <si>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</si>
  <si>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</si>
  <si>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</si>
  <si>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</si>
  <si>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</si>
  <si>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</si>
  <si>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</si>
  <si>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</si>
  <si>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</si>
  <si>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</si>
  <si>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</si>
  <si>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</si>
  <si>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</si>
  <si>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</si>
  <si>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</si>
  <si>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</si>
  <si>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</si>
  <si>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</si>
  <si>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</si>
  <si>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</si>
  <si>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</si>
  <si>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</si>
  <si>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</si>
  <si>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</si>
  <si>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</si>
  <si>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</si>
  <si>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</si>
  <si>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</si>
  <si>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</si>
  <si>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</si>
  <si>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</si>
  <si>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</si>
  <si>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</si>
  <si>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</si>
  <si>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</si>
  <si>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</si>
  <si>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</si>
  <si>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</si>
  <si>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</si>
  <si>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</si>
  <si>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</si>
  <si>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</si>
  <si>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</si>
  <si>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</si>
  <si>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</si>
  <si>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</si>
  <si>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</si>
  <si>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</si>
  <si>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</si>
  <si>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</si>
  <si>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</si>
  <si>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</si>
  <si>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</si>
  <si>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</si>
  <si>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</si>
  <si>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</si>
  <si>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</si>
  <si>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</si>
  <si>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</si>
  <si>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</si>
  <si>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</si>
  <si>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</si>
  <si>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</si>
  <si>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</si>
  <si>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</si>
  <si>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</si>
  <si>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</si>
  <si>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</si>
  <si>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</si>
  <si>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</si>
  <si>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</si>
  <si>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</si>
  <si>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</si>
  <si>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</si>
  <si>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</si>
  <si>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</si>
  <si>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</si>
  <si>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</si>
  <si>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</si>
  <si>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</si>
  <si>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</si>
  <si>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</si>
  <si>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</si>
  <si>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</si>
  <si>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</si>
  <si>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</si>
  <si>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</si>
  <si>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</si>
  <si>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</si>
  <si>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</si>
  <si>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</si>
  <si>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</si>
  <si>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</si>
  <si>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</si>
  <si>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</si>
  <si>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</si>
  <si>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</si>
  <si>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</si>
  <si>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</si>
  <si>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</si>
  <si>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</si>
  <si>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</si>
  <si>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</si>
  <si>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</si>
  <si>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</si>
  <si>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</si>
  <si>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</si>
  <si>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</si>
  <si>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</si>
  <si>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</si>
  <si>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</si>
  <si>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</si>
  <si>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</si>
  <si>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</si>
  <si>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</si>
  <si>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</si>
  <si>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</si>
  <si>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</si>
  <si>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</si>
  <si>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</si>
  <si>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</si>
  <si>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</si>
  <si>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</si>
  <si>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</si>
  <si>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</si>
  <si>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</si>
  <si>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</si>
  <si>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</si>
  <si>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</si>
  <si>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</si>
  <si>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</si>
  <si>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</si>
  <si>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</si>
  <si>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</si>
  <si>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</si>
  <si>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</si>
  <si>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</si>
  <si>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</si>
  <si>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</si>
  <si>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</si>
  <si>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</si>
  <si>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</si>
  <si>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</si>
  <si>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</si>
  <si>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</si>
  <si>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</si>
  <si>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</si>
  <si>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</si>
  <si>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</si>
  <si>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</si>
  <si>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</si>
  <si>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</si>
  <si>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</si>
  <si>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</si>
  <si>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</si>
  <si>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</si>
  <si>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</si>
  <si>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</si>
  <si>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</si>
  <si>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</si>
  <si>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</si>
  <si>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</si>
  <si>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</si>
  <si>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</si>
  <si>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</si>
  <si>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</si>
  <si>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</si>
  <si>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</si>
  <si>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</si>
  <si>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</si>
  <si>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</si>
  <si>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</si>
  <si>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</si>
  <si>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</si>
  <si>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</si>
  <si>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</si>
  <si>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</si>
  <si>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</si>
  <si>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</si>
  <si>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</si>
  <si>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</si>
  <si>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</si>
  <si>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</si>
  <si>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</si>
  <si>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</si>
  <si>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</si>
  <si>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</si>
  <si>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</si>
  <si>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</si>
  <si>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</si>
  <si>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</si>
  <si>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</si>
  <si>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</si>
  <si>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</si>
  <si>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</si>
  <si>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</si>
  <si>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</si>
  <si>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</si>
  <si>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</si>
  <si>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</si>
  <si>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</si>
  <si>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</si>
  <si>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</si>
  <si>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</si>
  <si>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</si>
  <si>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</si>
  <si>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</si>
  <si>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</si>
  <si>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</si>
  <si>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</si>
  <si>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</si>
  <si>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</si>
  <si>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</si>
  <si>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</si>
  <si>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</si>
  <si>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</si>
  <si>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</si>
  <si>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</si>
  <si>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</si>
  <si>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</si>
  <si>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</si>
  <si>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</si>
  <si>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</si>
  <si>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</si>
  <si>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</si>
  <si>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</si>
  <si>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</si>
  <si>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</si>
  <si>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</si>
  <si>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</si>
  <si>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</si>
  <si>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</si>
  <si>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</si>
  <si>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</si>
  <si>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</si>
  <si>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</si>
  <si>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</si>
  <si>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</si>
  <si>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</si>
  <si>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</si>
  <si>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</si>
  <si>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</si>
  <si>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</si>
  <si>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</si>
  <si>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</si>
  <si>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</si>
  <si>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</si>
  <si>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</si>
  <si>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</si>
  <si>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</si>
  <si>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</si>
  <si>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</si>
  <si>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</si>
  <si>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</si>
  <si>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</si>
  <si>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</si>
  <si>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</si>
  <si>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</si>
  <si>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</si>
  <si>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</si>
  <si>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</si>
  <si>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</si>
  <si>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</si>
  <si>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</si>
  <si>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</si>
  <si>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</si>
  <si>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</si>
  <si>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</si>
  <si>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</si>
  <si>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</si>
  <si>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</si>
  <si>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</si>
  <si>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</si>
  <si>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</si>
  <si>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</si>
  <si>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</si>
  <si>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</si>
  <si>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</si>
  <si>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</si>
  <si>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</si>
  <si>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</si>
  <si>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</si>
  <si>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</si>
  <si>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</si>
  <si>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</si>
  <si>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</si>
  <si>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</si>
  <si>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</si>
  <si>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</si>
  <si>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</si>
  <si>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</si>
  <si>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</si>
  <si>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</si>
  <si>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</si>
  <si>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</si>
  <si>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</si>
  <si>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</si>
  <si>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</si>
  <si>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</si>
  <si>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</si>
  <si>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</si>
  <si>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</si>
  <si>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</si>
  <si>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</si>
  <si>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</si>
  <si>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</si>
  <si>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</si>
  <si>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</si>
  <si>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</si>
  <si>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</si>
  <si>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</si>
  <si>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</si>
  <si>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</si>
  <si>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</si>
  <si>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</si>
  <si>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</si>
  <si>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</si>
  <si>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</si>
  <si>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</si>
  <si>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</si>
  <si>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</si>
  <si>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</si>
  <si>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</si>
  <si>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</si>
  <si>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</si>
  <si>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</si>
  <si>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</si>
  <si>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</si>
  <si>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</si>
  <si>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</si>
  <si>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</si>
  <si>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</si>
  <si>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</si>
  <si>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</si>
  <si>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</si>
  <si>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</si>
  <si>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</si>
  <si>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</si>
  <si>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</si>
  <si>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</si>
  <si>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</si>
  <si>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</si>
  <si>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</si>
  <si>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</si>
  <si>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</si>
  <si>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</si>
  <si>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</si>
  <si>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</si>
  <si>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</si>
  <si>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</si>
  <si>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</si>
  <si>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</si>
  <si>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</si>
  <si>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</si>
  <si>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</si>
  <si>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</si>
  <si>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</si>
  <si>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</si>
  <si>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</si>
  <si>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</si>
  <si>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</si>
  <si>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</si>
  <si>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</si>
  <si>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</si>
  <si>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</si>
  <si>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</si>
  <si>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</si>
  <si>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</si>
  <si>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</si>
  <si>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</si>
  <si>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</si>
  <si>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</si>
  <si>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</si>
  <si>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</si>
  <si>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</si>
  <si>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</si>
  <si>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</si>
  <si>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</si>
  <si>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</si>
  <si>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</si>
  <si>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</si>
  <si>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</si>
  <si>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</si>
  <si>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</si>
  <si>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</si>
  <si>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</si>
  <si>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</si>
  <si>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</si>
  <si>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</si>
  <si>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</si>
  <si>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</si>
  <si>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</si>
  <si>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</si>
  <si>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</si>
  <si>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</si>
  <si>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</si>
  <si>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</si>
  <si>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</si>
  <si>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</si>
  <si>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</si>
  <si>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</si>
  <si>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</si>
  <si>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</si>
  <si>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</si>
  <si>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</si>
  <si>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</si>
  <si>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</si>
  <si>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</si>
  <si>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</si>
  <si>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</si>
  <si>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</si>
  <si>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</si>
  <si>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</si>
  <si>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</si>
  <si>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</si>
  <si>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</si>
  <si>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</si>
  <si>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</si>
  <si>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</si>
  <si>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</si>
  <si>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</si>
  <si>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</si>
  <si>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</si>
  <si>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</si>
  <si>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</si>
  <si>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</si>
  <si>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</si>
  <si>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</si>
  <si>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</si>
  <si>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</si>
  <si>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</si>
  <si>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</si>
  <si>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</si>
  <si>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</si>
  <si>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</si>
  <si>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</si>
  <si>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</si>
  <si>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</si>
  <si>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</si>
  <si>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</si>
  <si>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</si>
  <si>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</si>
  <si>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</si>
  <si>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</si>
  <si>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</si>
  <si>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</si>
  <si>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</si>
  <si>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</si>
  <si>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</si>
  <si>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</si>
  <si>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</si>
  <si>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</si>
  <si>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</si>
  <si>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</si>
  <si>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</si>
  <si>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</si>
  <si>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</si>
  <si>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</si>
  <si>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</si>
  <si>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</si>
  <si>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</si>
  <si>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</si>
  <si>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</si>
  <si>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</si>
  <si>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</si>
  <si>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</si>
  <si>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</si>
  <si>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</si>
  <si>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</si>
  <si>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</si>
  <si>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</si>
  <si>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</si>
  <si>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</si>
  <si>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</si>
  <si>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</si>
  <si>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</si>
  <si>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</si>
  <si>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</si>
  <si>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</si>
  <si>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</si>
  <si>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</si>
  <si>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</si>
  <si>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</si>
  <si>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</si>
  <si>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</si>
  <si>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</si>
  <si>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</si>
  <si>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</si>
  <si>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</si>
  <si>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</si>
  <si>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</si>
  <si>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</si>
  <si>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</si>
  <si>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</si>
  <si>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</si>
  <si>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</si>
  <si>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</si>
  <si>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</si>
  <si>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</si>
  <si>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</si>
  <si>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</si>
  <si>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</si>
  <si>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</si>
  <si>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</si>
  <si>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</si>
  <si>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</si>
  <si>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</si>
  <si>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</si>
  <si>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</si>
  <si>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</si>
  <si>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</si>
  <si>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</si>
  <si>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</si>
  <si>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</si>
  <si>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</si>
  <si>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</si>
  <si>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</si>
  <si>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</si>
  <si>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</si>
  <si>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</si>
  <si>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</si>
  <si>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</si>
  <si>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</si>
  <si>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</si>
  <si>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</si>
  <si>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</si>
  <si>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</si>
  <si>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</si>
  <si>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</si>
  <si>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</si>
  <si>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</si>
  <si>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</si>
  <si>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</si>
  <si>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</si>
  <si>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</si>
  <si>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</si>
  <si>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</si>
  <si>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</si>
  <si>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</si>
  <si>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</si>
  <si>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</si>
  <si>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</si>
  <si>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</si>
  <si>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</si>
  <si>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</si>
  <si>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</si>
  <si>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</si>
  <si>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</si>
  <si>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</si>
  <si>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</si>
  <si>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</si>
  <si>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</si>
  <si>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</si>
  <si>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</si>
  <si>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</si>
  <si>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</si>
  <si>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</si>
  <si>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</si>
  <si>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</si>
  <si>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</si>
  <si>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</si>
  <si>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</si>
  <si>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</si>
  <si>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</si>
  <si>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</si>
  <si>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</si>
  <si>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</si>
  <si>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</si>
  <si>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</si>
  <si>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</si>
  <si>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</si>
  <si>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</si>
  <si>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</si>
  <si>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</si>
  <si>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</si>
  <si>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</si>
  <si>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</si>
  <si>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</si>
  <si>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</si>
  <si>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</si>
  <si>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</si>
  <si>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</si>
  <si>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</si>
  <si>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</si>
  <si>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</si>
  <si>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</si>
  <si>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</si>
  <si>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</si>
  <si>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</si>
  <si>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</si>
  <si>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</si>
  <si>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</si>
  <si>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</si>
  <si>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</si>
  <si>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</si>
  <si>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</si>
  <si>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</si>
  <si>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</si>
  <si>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</si>
  <si>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</si>
  <si>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</si>
  <si>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</si>
  <si>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</si>
  <si>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</si>
  <si>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</si>
  <si>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</si>
  <si>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</si>
  <si>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</si>
  <si>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</si>
  <si>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</si>
  <si>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</si>
  <si>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</si>
  <si>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</si>
  <si>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</si>
  <si>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</si>
  <si>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</si>
  <si>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</si>
  <si>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</si>
  <si>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</si>
  <si>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</si>
  <si>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</si>
  <si>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</si>
  <si>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</si>
  <si>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</si>
  <si>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</si>
  <si>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</si>
  <si>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</si>
  <si>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</si>
  <si>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</si>
  <si>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</si>
  <si>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</si>
  <si>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</si>
  <si>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</si>
  <si>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</si>
  <si>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</si>
  <si>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</si>
  <si>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</si>
  <si>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</si>
  <si>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</si>
  <si>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</si>
  <si>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</si>
  <si>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</si>
  <si>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</si>
  <si>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</si>
  <si>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</si>
  <si>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</si>
  <si>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</si>
  <si>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</si>
  <si>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</si>
  <si>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</si>
  <si>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</si>
  <si>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</si>
  <si>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</si>
  <si>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</si>
  <si>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</si>
  <si>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</si>
  <si>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</si>
  <si>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</si>
  <si>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</si>
  <si>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</si>
  <si>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</si>
  <si>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</si>
  <si>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</si>
  <si>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</si>
  <si>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</si>
  <si>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</si>
  <si>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</si>
  <si>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</si>
  <si>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</si>
  <si>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</si>
  <si>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</si>
  <si>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</si>
  <si>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</si>
  <si>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</si>
  <si>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</si>
  <si>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</si>
  <si>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</si>
  <si>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</si>
  <si>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</si>
  <si>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</si>
  <si>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</si>
  <si>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</si>
  <si>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</si>
  <si>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</si>
  <si>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</si>
  <si>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</si>
  <si>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</si>
  <si>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</si>
  <si>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</si>
  <si>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</si>
  <si>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</si>
  <si>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</si>
  <si>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</si>
  <si>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</si>
  <si>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</si>
  <si>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</si>
  <si>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</si>
  <si>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</si>
  <si>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</si>
  <si>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</si>
  <si>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</si>
  <si>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</si>
  <si>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</si>
  <si>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</si>
  <si>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</si>
  <si>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</si>
  <si>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</si>
  <si>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</si>
  <si>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</si>
  <si>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</si>
  <si>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</si>
  <si>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</si>
  <si>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</si>
  <si>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</si>
  <si>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</si>
  <si>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</si>
  <si>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</si>
  <si>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</si>
  <si>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</si>
  <si>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</si>
  <si>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</si>
  <si>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</si>
  <si>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</si>
  <si>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</si>
  <si>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</si>
  <si>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</si>
  <si>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</si>
  <si>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</si>
  <si>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</si>
  <si>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</si>
  <si>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</si>
  <si>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</si>
  <si>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</si>
  <si>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</si>
  <si>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</si>
  <si>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</si>
  <si>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</si>
  <si>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</si>
  <si>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</si>
  <si>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</si>
  <si>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</si>
  <si>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</si>
  <si>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</si>
  <si>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</si>
  <si>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</si>
  <si>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</si>
  <si>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</si>
  <si>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</si>
  <si>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</si>
  <si>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</si>
  <si>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</si>
  <si>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</si>
  <si>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</si>
  <si>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</si>
  <si>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</si>
  <si>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</si>
  <si>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</si>
  <si>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</si>
  <si>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</si>
  <si>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</si>
  <si>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</si>
  <si>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</si>
  <si>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</si>
  <si>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</si>
  <si>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</si>
  <si>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</si>
  <si>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</si>
  <si>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</si>
  <si>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</si>
  <si>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</si>
  <si>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</si>
  <si>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</si>
  <si>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</si>
  <si>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</si>
  <si>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</si>
  <si>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</si>
  <si>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</si>
  <si>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</si>
  <si>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</si>
  <si>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</si>
  <si>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</si>
  <si>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</si>
  <si>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</si>
  <si>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</si>
  <si>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</si>
  <si>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</si>
  <si>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</si>
  <si>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</si>
  <si>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</si>
  <si>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</si>
  <si>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</si>
  <si>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</si>
  <si>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</si>
  <si>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</si>
  <si>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</si>
  <si>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</si>
  <si>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</si>
  <si>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</si>
  <si>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</si>
  <si>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</si>
  <si>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</si>
  <si>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</si>
  <si>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</si>
  <si>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</si>
  <si>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</si>
  <si>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</si>
  <si>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</si>
  <si>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</si>
  <si>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</si>
  <si>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</si>
  <si>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</si>
  <si>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</si>
  <si>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</si>
  <si>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</si>
  <si>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</si>
  <si>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</si>
  <si>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</si>
  <si>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</si>
  <si>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</si>
  <si>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</si>
  <si>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</si>
  <si>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</si>
  <si>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</si>
  <si>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</si>
  <si>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</si>
  <si>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</si>
  <si>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</si>
  <si>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</si>
  <si>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</si>
  <si>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</si>
  <si>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</si>
  <si>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</si>
  <si>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</si>
  <si>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</si>
  <si>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</si>
  <si>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</si>
  <si>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</si>
  <si>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</si>
  <si>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</si>
  <si>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</si>
  <si>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</si>
  <si>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</si>
  <si>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</si>
  <si>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</si>
  <si>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</si>
  <si>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</si>
  <si>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</si>
  <si>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</si>
  <si>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</si>
  <si>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</si>
  <si>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</si>
  <si>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</si>
  <si>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</si>
  <si>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</si>
  <si>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</si>
  <si>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</si>
  <si>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</si>
  <si>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</si>
  <si>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</si>
  <si>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</si>
  <si>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</si>
  <si>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</si>
  <si>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</si>
  <si>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</si>
  <si>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</si>
  <si>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</si>
  <si>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</si>
  <si>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</si>
  <si>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</si>
  <si>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</si>
  <si>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</si>
  <si>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</si>
  <si>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</si>
  <si>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</si>
  <si>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</si>
  <si>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</si>
  <si>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</si>
  <si>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</si>
  <si>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</si>
  <si>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</si>
  <si>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</si>
  <si>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</si>
  <si>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</si>
  <si>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</si>
  <si>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</si>
  <si>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</si>
  <si>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</si>
  <si>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</si>
  <si>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</si>
  <si>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</si>
  <si>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</si>
  <si>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</si>
  <si>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</si>
  <si>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</si>
  <si>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</si>
  <si>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</si>
  <si>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</si>
  <si>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</si>
  <si>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</si>
  <si>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</si>
  <si>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</si>
  <si>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</si>
  <si>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</si>
  <si>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</si>
  <si>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</si>
  <si>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</si>
  <si>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</si>
  <si>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</si>
  <si>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</si>
  <si>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</si>
  <si>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</si>
  <si>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</si>
  <si>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</si>
  <si>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</si>
  <si>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</si>
  <si>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</si>
  <si>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</si>
  <si>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</si>
  <si>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</si>
  <si>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</si>
  <si>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</si>
  <si>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</si>
  <si>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</si>
  <si>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</si>
  <si>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</si>
  <si>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</si>
  <si>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</si>
  <si>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</si>
  <si>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</si>
  <si>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</si>
  <si>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</si>
  <si>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</si>
  <si>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</si>
  <si>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</si>
  <si>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</si>
  <si>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</si>
  <si>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</si>
  <si>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</si>
  <si>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</si>
  <si>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</si>
  <si>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</si>
  <si>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</si>
  <si>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</si>
  <si>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</si>
  <si>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</si>
  <si>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</si>
  <si>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</si>
  <si>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</si>
  <si>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</si>
  <si>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</si>
  <si>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</si>
  <si>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</si>
  <si>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</si>
  <si>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</si>
  <si>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</si>
  <si>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</si>
  <si>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</si>
  <si>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</si>
  <si>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</si>
  <si>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</si>
  <si>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</si>
  <si>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</si>
  <si>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</si>
  <si>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</si>
  <si>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</si>
  <si>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</si>
  <si>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</si>
  <si>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</si>
  <si>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</si>
  <si>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</si>
  <si>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</si>
  <si>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</si>
  <si>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</si>
  <si>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</si>
  <si>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</si>
  <si>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</si>
  <si>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</si>
  <si>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</si>
  <si>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</si>
  <si>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</si>
  <si>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</si>
  <si>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</si>
  <si>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</si>
  <si>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</si>
  <si>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</si>
  <si>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</si>
  <si>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</si>
  <si>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</si>
  <si>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</si>
  <si>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</si>
  <si>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</si>
  <si>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</si>
  <si>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</si>
  <si>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</si>
  <si>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</si>
  <si>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</si>
  <si>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</si>
  <si>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</si>
  <si>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</si>
  <si>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</si>
  <si>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</si>
  <si>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</si>
  <si>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</si>
  <si>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</si>
  <si>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</si>
  <si>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</si>
  <si>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</si>
  <si>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</si>
  <si>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</si>
  <si>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</si>
  <si>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</si>
  <si>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</si>
  <si>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</si>
  <si>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</si>
  <si>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</si>
  <si>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</si>
  <si>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</si>
  <si>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</si>
  <si>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</si>
  <si>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</si>
  <si>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</si>
  <si>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</si>
  <si>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</si>
  <si>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</si>
  <si>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</si>
  <si>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</si>
  <si>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</si>
  <si>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</si>
  <si>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</si>
  <si>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</si>
  <si>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</si>
  <si>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</si>
  <si>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</si>
  <si>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</si>
  <si>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</si>
  <si>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</si>
  <si>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</si>
  <si>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</si>
  <si>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</si>
  <si>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</si>
  <si>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</si>
  <si>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</si>
  <si>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</si>
  <si>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</si>
  <si>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</si>
  <si>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</si>
  <si>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</si>
  <si>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</si>
  <si>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</si>
  <si>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</si>
  <si>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</si>
  <si>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</si>
  <si>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</si>
  <si>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</si>
  <si>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</si>
  <si>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</si>
  <si>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</si>
  <si>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</si>
  <si>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</si>
  <si>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</si>
  <si>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</si>
  <si>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</si>
  <si>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</si>
  <si>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</si>
  <si>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</si>
  <si>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</si>
  <si>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</si>
  <si>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</si>
  <si>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</si>
  <si>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</si>
  <si>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</si>
  <si>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</si>
  <si>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</si>
  <si>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</si>
  <si>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</si>
  <si>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</si>
  <si>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</si>
  <si>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</si>
  <si>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</si>
  <si>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</si>
  <si>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</si>
  <si>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</si>
  <si>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</si>
  <si>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</si>
  <si>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</si>
  <si>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</si>
  <si>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</si>
  <si>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</si>
  <si>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</si>
  <si>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</si>
  <si>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</si>
  <si>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</si>
  <si>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</si>
  <si>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</si>
  <si>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</si>
  <si>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</si>
  <si>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</si>
  <si>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</si>
  <si>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</si>
  <si>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</si>
  <si>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</si>
  <si>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</si>
  <si>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</si>
  <si>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</si>
  <si>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</si>
  <si>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</si>
  <si>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</si>
  <si>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</si>
  <si>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</si>
  <si>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</si>
  <si>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</si>
  <si>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</si>
  <si>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</si>
  <si>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</si>
  <si>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</si>
  <si>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</si>
  <si>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</si>
  <si>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</si>
  <si>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</si>
  <si>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</si>
  <si>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</si>
  <si>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</si>
  <si>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</si>
  <si>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</si>
  <si>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</si>
  <si>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</si>
  <si>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</si>
  <si>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</si>
  <si>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</si>
  <si>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</si>
  <si>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</si>
  <si>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</si>
  <si>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</si>
  <si>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</si>
  <si>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</si>
  <si>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</si>
  <si>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</si>
  <si>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</si>
  <si>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</si>
  <si>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</si>
  <si>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</si>
  <si>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</si>
  <si>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</si>
  <si>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</si>
  <si>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</si>
  <si>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</si>
  <si>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</si>
  <si>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</si>
  <si>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</si>
  <si>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</si>
  <si>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</si>
  <si>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</si>
  <si>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</si>
  <si>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</si>
  <si>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</si>
  <si>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</si>
  <si>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</si>
  <si>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</si>
  <si>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</si>
  <si>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</si>
  <si>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</si>
  <si>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</si>
  <si>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</si>
  <si>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</si>
  <si>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</si>
  <si>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</si>
  <si>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</si>
  <si>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</si>
  <si>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</si>
  <si>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</si>
  <si>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</si>
  <si>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</si>
  <si>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</si>
  <si>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</si>
  <si>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</si>
  <si>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</si>
  <si>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</si>
  <si>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</si>
  <si>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</si>
  <si>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</si>
  <si>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</si>
  <si>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</si>
  <si>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</si>
  <si>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</si>
  <si>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</si>
  <si>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</si>
  <si>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</si>
  <si>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</si>
  <si>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</si>
  <si>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</si>
  <si>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</si>
  <si>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</si>
  <si>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</si>
  <si>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</si>
  <si>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</si>
  <si>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</si>
  <si>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</si>
  <si>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</si>
  <si>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</si>
  <si>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</si>
  <si>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</si>
  <si>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</si>
  <si>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</si>
  <si>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</si>
  <si>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</si>
  <si>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</si>
  <si>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</si>
  <si>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</si>
  <si>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</si>
  <si>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</si>
  <si>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</si>
  <si>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</si>
  <si>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</si>
  <si>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</si>
  <si>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</si>
  <si>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</si>
  <si>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</si>
  <si>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</si>
  <si>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</si>
  <si>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</si>
  <si>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</si>
  <si>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</si>
  <si>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</si>
  <si>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</si>
  <si>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</si>
  <si>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</si>
  <si>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</si>
  <si>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</si>
  <si>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</si>
  <si>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</si>
  <si>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</si>
  <si>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</si>
  <si>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</si>
  <si>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</si>
  <si>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</si>
  <si>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</si>
  <si>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</si>
  <si>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</si>
  <si>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</si>
  <si>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</si>
  <si>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</si>
  <si>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</si>
  <si>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</si>
  <si>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</si>
  <si>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</si>
  <si>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</si>
  <si>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</si>
  <si>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</si>
  <si>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</si>
  <si>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</si>
  <si>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</si>
  <si>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</si>
  <si>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</si>
  <si>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</si>
  <si>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</si>
  <si>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</si>
  <si>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</si>
  <si>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</si>
  <si>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</si>
  <si>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</si>
  <si>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</si>
  <si>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</si>
  <si>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</si>
  <si>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</si>
  <si>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</si>
  <si>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</si>
  <si>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</si>
  <si>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</si>
  <si>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</si>
  <si>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</si>
  <si>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</si>
  <si>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</si>
  <si>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</si>
  <si>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</si>
  <si>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</si>
  <si>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</si>
  <si>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</si>
  <si>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</si>
  <si>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</si>
  <si>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</si>
  <si>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</si>
  <si>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</si>
  <si>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</si>
  <si>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</si>
  <si>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</si>
  <si>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</si>
  <si>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</si>
  <si>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</si>
  <si>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</si>
  <si>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</si>
  <si>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</si>
  <si>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</si>
  <si>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</si>
  <si>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</si>
  <si>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</si>
  <si>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</si>
  <si>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</si>
  <si>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</si>
  <si>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</si>
  <si>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</si>
  <si>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</si>
  <si>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</si>
  <si>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</si>
  <si>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</si>
  <si>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</si>
  <si>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</si>
  <si>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</si>
  <si>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</si>
  <si>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</si>
  <si>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</si>
  <si>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</si>
  <si>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</si>
  <si>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</si>
  <si>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</si>
  <si>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</si>
  <si>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</si>
  <si>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</si>
  <si>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</si>
  <si>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</si>
  <si>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</si>
  <si>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</si>
  <si>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</si>
  <si>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</si>
  <si>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</si>
  <si>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</si>
  <si>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</si>
  <si>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</si>
  <si>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</si>
  <si>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</si>
  <si>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</si>
  <si>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</si>
  <si>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</si>
  <si>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</si>
  <si>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</si>
  <si>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</si>
  <si>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</si>
  <si>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</si>
  <si>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</si>
  <si>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</si>
  <si>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</si>
  <si>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</si>
  <si>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</si>
  <si>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</si>
  <si>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</si>
  <si>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</si>
  <si>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</si>
  <si>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</si>
  <si>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</si>
  <si>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</si>
  <si>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</si>
  <si>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</si>
  <si>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</si>
  <si>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</si>
  <si>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</si>
  <si>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</si>
  <si>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</si>
  <si>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</si>
  <si>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</si>
  <si>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</si>
  <si>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</si>
  <si>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</si>
  <si>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</si>
  <si>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</si>
  <si>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</si>
  <si>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</si>
  <si>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</si>
  <si>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</si>
  <si>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</si>
  <si>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</si>
  <si>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</si>
  <si>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</si>
  <si>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</si>
  <si>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</si>
  <si>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</si>
  <si>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</si>
  <si>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</si>
  <si>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</si>
  <si>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</si>
  <si>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</si>
  <si>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</si>
  <si>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</si>
  <si>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</si>
  <si>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</si>
  <si>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</si>
  <si>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</si>
  <si>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</si>
  <si>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</si>
  <si>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</si>
  <si>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</si>
  <si>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</si>
  <si>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</si>
  <si>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</si>
  <si>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</si>
  <si>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</si>
  <si>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</si>
  <si>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</si>
  <si>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</si>
  <si>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</si>
  <si>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</si>
  <si>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</si>
  <si>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</si>
  <si>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</si>
  <si>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</si>
  <si>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</si>
  <si>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</si>
  <si>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</si>
  <si>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</si>
  <si>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</si>
  <si>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</si>
  <si>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</si>
  <si>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</si>
  <si>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</si>
  <si>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</si>
  <si>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</si>
  <si>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</si>
  <si>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</si>
  <si>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</si>
  <si>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</si>
  <si>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</si>
  <si>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</si>
  <si>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</si>
  <si>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</si>
  <si>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</si>
  <si>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</si>
  <si>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</si>
  <si>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</si>
  <si>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</si>
  <si>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</si>
  <si>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</si>
  <si>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</si>
  <si>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</si>
  <si>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</si>
  <si>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</si>
  <si>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</si>
  <si>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</si>
  <si>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</si>
  <si>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</si>
  <si>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</si>
  <si>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</si>
  <si>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</si>
  <si>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</si>
  <si>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</si>
  <si>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</si>
  <si>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</si>
  <si>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</si>
  <si>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</si>
  <si>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</si>
  <si>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</si>
  <si>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</si>
  <si>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</si>
  <si>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</si>
  <si>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</si>
  <si>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</si>
  <si>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</si>
  <si>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</si>
  <si>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</si>
  <si>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</si>
  <si>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</si>
  <si>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</si>
  <si>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</si>
  <si>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</si>
  <si>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</si>
  <si>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</si>
  <si>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</si>
  <si>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</si>
  <si>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</si>
  <si>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</si>
  <si>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</si>
  <si>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</si>
  <si>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</si>
  <si>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</si>
  <si>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</si>
  <si>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</si>
  <si>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</si>
  <si>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</si>
  <si>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</si>
  <si>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</si>
  <si>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</si>
  <si>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</si>
  <si>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</si>
  <si>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</si>
  <si>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</si>
  <si>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</si>
  <si>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</si>
  <si>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</si>
  <si>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</si>
  <si>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</si>
  <si>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</si>
  <si>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</si>
  <si>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</si>
  <si>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</si>
  <si>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</si>
  <si>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</si>
  <si>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</si>
  <si>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</si>
  <si>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</si>
  <si>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</si>
  <si>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</si>
  <si>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</si>
  <si>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</si>
  <si>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</si>
  <si>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</si>
  <si>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</si>
  <si>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</si>
  <si>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</si>
  <si>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</si>
  <si>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</si>
  <si>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</si>
  <si>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</si>
  <si>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</si>
  <si>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</si>
  <si>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</si>
  <si>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</si>
  <si>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</si>
  <si>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</si>
  <si>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</si>
  <si>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</si>
  <si>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</si>
  <si>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</si>
  <si>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</si>
  <si>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</si>
  <si>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</si>
  <si>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</si>
  <si>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</si>
  <si>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</si>
  <si>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</si>
  <si>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</si>
  <si>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</si>
  <si>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</si>
  <si>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</si>
  <si>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</si>
  <si>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</si>
  <si>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</si>
  <si>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</si>
  <si>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</si>
  <si>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</si>
  <si>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</si>
  <si>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</si>
  <si>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</si>
  <si>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</si>
  <si>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</si>
  <si>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</si>
  <si>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</si>
  <si>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</si>
  <si>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</si>
  <si>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</si>
  <si>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</si>
  <si>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</si>
  <si>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</si>
  <si>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</si>
  <si>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</si>
  <si>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</si>
  <si>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</si>
  <si>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</si>
  <si>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</si>
  <si>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</si>
  <si>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</si>
  <si>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</si>
  <si>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</si>
  <si>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</si>
  <si>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</si>
  <si>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</si>
  <si>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</si>
  <si>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</si>
  <si>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</si>
  <si>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</si>
  <si>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</si>
  <si>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</si>
  <si>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</si>
  <si>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</si>
  <si>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</si>
  <si>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</si>
  <si>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</si>
  <si>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</si>
  <si>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</si>
  <si>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</si>
  <si>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</si>
  <si>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</si>
  <si>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</si>
  <si>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</si>
  <si>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</si>
  <si>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</si>
  <si>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</si>
  <si>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</si>
  <si>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</si>
  <si>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</si>
  <si>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</si>
  <si>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</si>
  <si>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</si>
  <si>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</si>
  <si>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</si>
  <si>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</si>
  <si>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</si>
  <si>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</si>
  <si>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</si>
  <si>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</si>
  <si>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</si>
  <si>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</si>
  <si>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</si>
  <si>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</si>
  <si>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</si>
  <si>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</si>
  <si>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</si>
  <si>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</si>
  <si>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</si>
  <si>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</si>
  <si>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</si>
  <si>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</si>
  <si>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</si>
  <si>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</si>
  <si>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</si>
  <si>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</si>
  <si>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</si>
  <si>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</si>
  <si>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</si>
  <si>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</si>
  <si>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</si>
  <si>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</si>
  <si>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</si>
  <si>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</si>
  <si>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</si>
  <si>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</si>
  <si>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</si>
  <si>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</si>
  <si>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</si>
  <si>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</si>
  <si>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</si>
  <si>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</si>
  <si>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</si>
  <si>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</si>
  <si>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</si>
  <si>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</si>
  <si>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</si>
  <si>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</si>
  <si>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</si>
  <si>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</si>
  <si>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</si>
  <si>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</si>
  <si>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</si>
  <si>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</si>
  <si>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</si>
  <si>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</si>
  <si>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</si>
  <si>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</si>
  <si>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</si>
  <si>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</si>
  <si>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</si>
  <si>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</si>
  <si>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</si>
  <si>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</si>
  <si>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</si>
  <si>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</si>
  <si>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</si>
  <si>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</si>
  <si>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</si>
  <si>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</si>
  <si>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</si>
  <si>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</si>
  <si>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</si>
  <si>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</si>
  <si>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</si>
  <si>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</si>
  <si>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</si>
  <si>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</si>
  <si>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</si>
  <si>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</si>
  <si>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</si>
  <si>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</si>
  <si>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</si>
  <si>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</si>
  <si>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</si>
  <si>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</si>
  <si>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</si>
  <si>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</si>
  <si>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</si>
  <si>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</si>
  <si>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</si>
  <si>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</si>
  <si>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</si>
  <si>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</si>
  <si>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</si>
  <si>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</si>
  <si>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</si>
  <si>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</si>
  <si>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</si>
  <si>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</si>
  <si>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</si>
  <si>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</si>
  <si>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</si>
  <si>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</si>
  <si>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</si>
  <si>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</si>
  <si>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</si>
  <si>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</si>
  <si>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</si>
  <si>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</si>
  <si>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</si>
  <si>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</si>
  <si>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</si>
  <si>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</si>
  <si>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</si>
  <si>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</si>
  <si>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</si>
  <si>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</si>
  <si>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</si>
  <si>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</si>
  <si>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</si>
  <si>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</si>
  <si>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</si>
  <si>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</si>
  <si>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</si>
  <si>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</si>
  <si>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</si>
  <si>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</si>
  <si>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</si>
  <si>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</si>
  <si>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</si>
  <si>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</si>
  <si>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</si>
  <si>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</si>
  <si>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</si>
  <si>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</si>
  <si>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</si>
  <si>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</si>
  <si>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</si>
  <si>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</si>
  <si>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</si>
  <si>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</si>
  <si>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</si>
  <si>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</si>
  <si>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</si>
  <si>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</si>
  <si>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</si>
  <si>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</si>
  <si>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</si>
  <si>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</si>
  <si>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</si>
  <si>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</si>
  <si>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</si>
  <si>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</si>
  <si>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</si>
  <si>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</si>
  <si>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</si>
  <si>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</si>
  <si>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</si>
  <si>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</si>
  <si>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</si>
  <si>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</si>
  <si>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</si>
  <si>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</si>
  <si>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</si>
  <si>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</si>
  <si>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</si>
  <si>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</si>
  <si>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</si>
  <si>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</si>
  <si>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</si>
  <si>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</si>
  <si>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</si>
  <si>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</si>
  <si>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</si>
  <si>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</si>
  <si>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</si>
  <si>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</si>
  <si>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</si>
  <si>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</si>
  <si>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</si>
  <si>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</si>
  <si>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</si>
  <si>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</si>
  <si>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</si>
  <si>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</si>
  <si>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</si>
  <si>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</si>
  <si>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</si>
  <si>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</si>
  <si>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</si>
  <si>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</si>
  <si>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</si>
  <si>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</si>
  <si>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</si>
  <si>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</si>
  <si>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</si>
  <si>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</si>
  <si>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</si>
  <si>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</si>
  <si>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</si>
  <si>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</si>
  <si>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</si>
  <si>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</si>
  <si>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</si>
  <si>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</si>
  <si>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</si>
  <si>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</si>
  <si>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</si>
  <si>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</si>
  <si>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</si>
  <si>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</si>
  <si>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</si>
  <si>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</si>
  <si>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</si>
  <si>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</si>
  <si>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</si>
  <si>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</si>
  <si>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</si>
  <si>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</si>
  <si>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</si>
  <si>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</si>
  <si>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</si>
  <si>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</si>
  <si>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</si>
  <si>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</si>
  <si>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</si>
  <si>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</si>
  <si>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</si>
  <si>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</si>
  <si>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</si>
  <si>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</si>
  <si>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</si>
  <si>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</si>
  <si>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</si>
  <si>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</si>
  <si>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</si>
  <si>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</si>
  <si>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</si>
  <si>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</si>
  <si>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</si>
  <si>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</si>
  <si>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</si>
  <si>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</si>
  <si>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</si>
  <si>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</si>
  <si>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</si>
  <si>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</si>
  <si>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</si>
  <si>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</si>
  <si>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</si>
  <si>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</si>
  <si>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</si>
  <si>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</si>
  <si>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</si>
  <si>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</si>
  <si>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</si>
  <si>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</si>
  <si>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</si>
  <si>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</si>
  <si>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</si>
  <si>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</si>
  <si>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</si>
  <si>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</si>
  <si>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</si>
  <si>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</si>
  <si>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</si>
  <si>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</si>
  <si>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</si>
  <si>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</si>
  <si>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</si>
  <si>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</si>
  <si>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</si>
  <si>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</si>
  <si>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</si>
  <si>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</si>
  <si>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</si>
  <si>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</si>
  <si>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</si>
  <si>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</si>
  <si>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</si>
  <si>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</si>
  <si>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</si>
  <si>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</si>
  <si>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</si>
  <si>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</si>
  <si>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</si>
  <si>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</si>
  <si>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</si>
  <si>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</si>
  <si>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</si>
  <si>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</si>
  <si>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</si>
  <si>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</si>
  <si>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</si>
  <si>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</si>
  <si>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</si>
  <si>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</si>
  <si>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</si>
  <si>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</si>
  <si>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</si>
  <si>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</si>
  <si>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</si>
  <si>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</si>
  <si>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</si>
  <si>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</si>
  <si>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</si>
  <si>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</si>
  <si>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</si>
  <si>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</si>
  <si>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</si>
  <si>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</si>
  <si>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</si>
  <si>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</si>
  <si>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</si>
  <si>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</si>
  <si>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</si>
  <si>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</si>
  <si>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</si>
  <si>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</si>
  <si>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</si>
  <si>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</si>
  <si>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</si>
  <si>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</si>
  <si>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</si>
  <si>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</si>
  <si>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</si>
  <si>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</si>
  <si>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</si>
  <si>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</si>
  <si>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</si>
  <si>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</si>
  <si>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</si>
  <si>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</si>
  <si>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</si>
  <si>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</si>
  <si>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</si>
  <si>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</si>
  <si>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</si>
  <si>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</si>
  <si>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</si>
  <si>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</si>
  <si>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</si>
  <si>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</si>
  <si>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</si>
  <si>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</si>
  <si>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</si>
  <si>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</si>
  <si>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</si>
  <si>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</si>
  <si>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</si>
  <si>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</si>
  <si>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</si>
  <si>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</si>
  <si>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</si>
  <si>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</si>
  <si>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</si>
  <si>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</si>
  <si>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</si>
  <si>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</si>
  <si>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</si>
  <si>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</si>
  <si>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</si>
  <si>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</si>
  <si>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</si>
  <si>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</si>
  <si>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</si>
  <si>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</si>
  <si>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</si>
  <si>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</si>
  <si>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</si>
  <si>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</si>
  <si>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</si>
  <si>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</si>
  <si>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</si>
  <si>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</si>
  <si>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</si>
  <si>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</si>
  <si>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</si>
  <si>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</si>
  <si>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</si>
  <si>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</si>
  <si>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</si>
  <si>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</si>
  <si>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</si>
  <si>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</si>
  <si>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</si>
  <si>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</si>
  <si>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</si>
  <si>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</si>
  <si>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</si>
  <si>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</si>
  <si>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</si>
  <si>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</si>
  <si>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</si>
  <si>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</si>
  <si>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</si>
  <si>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</si>
  <si>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</si>
  <si>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</si>
  <si>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</si>
  <si>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</si>
  <si>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</si>
  <si>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</si>
  <si>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</si>
  <si>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</si>
  <si>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</si>
  <si>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</si>
  <si>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</si>
  <si>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</si>
  <si>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</si>
  <si>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</si>
  <si>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</si>
  <si>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</si>
  <si>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</si>
  <si>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</si>
  <si>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</si>
  <si>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</si>
  <si>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</si>
  <si>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</si>
  <si>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</si>
  <si>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</si>
  <si>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</si>
  <si>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</si>
  <si>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</si>
  <si>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</si>
  <si>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</si>
  <si>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</si>
  <si>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</si>
  <si>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</si>
  <si>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</si>
  <si>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</si>
  <si>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</si>
  <si>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</si>
  <si>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</si>
  <si>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</si>
  <si>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</si>
  <si>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</si>
  <si>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</si>
  <si>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</si>
  <si>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</si>
  <si>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</si>
  <si>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</si>
  <si>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</si>
  <si>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</si>
  <si>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</si>
  <si>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</si>
  <si>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</si>
  <si>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</si>
  <si>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</si>
  <si>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</si>
  <si>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</si>
  <si>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</si>
  <si>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</si>
  <si>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</si>
  <si>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</si>
  <si>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</si>
  <si>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</si>
  <si>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</si>
  <si>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</si>
  <si>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</si>
  <si>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</si>
  <si>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</si>
  <si>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</si>
  <si>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</si>
  <si>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</si>
  <si>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</si>
  <si>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</si>
  <si>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</si>
  <si>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</si>
  <si>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</si>
  <si>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</si>
  <si>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</si>
  <si>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</si>
  <si>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</si>
  <si>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</si>
  <si>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</si>
  <si>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</si>
  <si>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</si>
  <si>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</si>
  <si>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</si>
  <si>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</si>
  <si>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</si>
  <si>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</si>
  <si>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</si>
  <si>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</si>
  <si>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</si>
  <si>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</si>
  <si>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</si>
  <si>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</si>
  <si>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</si>
  <si>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</si>
  <si>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</si>
  <si>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</si>
  <si>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</si>
  <si>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</si>
  <si>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</si>
  <si>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</si>
  <si>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</si>
  <si>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</si>
  <si>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</si>
  <si>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</si>
  <si>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</si>
  <si>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</si>
  <si>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</si>
  <si>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</si>
  <si>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</si>
  <si>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</si>
  <si>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</si>
  <si>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</si>
  <si>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</si>
  <si>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</si>
  <si>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</si>
  <si>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</si>
  <si>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</si>
  <si>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</si>
  <si>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</si>
  <si>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</si>
  <si>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</si>
  <si>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</si>
  <si>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</si>
  <si>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</si>
  <si>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</si>
  <si>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</si>
  <si>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</si>
  <si>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</si>
  <si>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</si>
  <si>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</si>
  <si>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</si>
  <si>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</si>
  <si>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</si>
  <si>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</si>
  <si>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</si>
  <si>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</si>
  <si>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</si>
  <si>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</si>
  <si>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</si>
  <si>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</si>
  <si>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</si>
  <si>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</si>
  <si>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</si>
  <si>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</si>
  <si>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</si>
  <si>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</si>
  <si>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</si>
  <si>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</si>
  <si>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</si>
  <si>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</si>
  <si>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</si>
  <si>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</si>
  <si>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</si>
  <si>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</si>
  <si>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</si>
  <si>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</si>
  <si>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</si>
  <si>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</si>
  <si>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</si>
  <si>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</si>
  <si>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</si>
  <si>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</si>
  <si>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</si>
  <si>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</si>
  <si>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</si>
  <si>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</si>
  <si>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</si>
  <si>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</si>
  <si>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</si>
  <si>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</si>
  <si>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</si>
  <si>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</si>
  <si>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</si>
  <si>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</si>
  <si>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</si>
  <si>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</si>
  <si>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</si>
  <si>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</si>
  <si>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</si>
  <si>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</si>
  <si>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</si>
  <si>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</si>
  <si>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</si>
  <si>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</si>
  <si>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</si>
  <si>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</si>
  <si>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</si>
  <si>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</si>
  <si>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</si>
  <si>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</si>
  <si>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</si>
  <si>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</si>
  <si>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</si>
  <si>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</si>
  <si>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</si>
  <si>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</si>
  <si>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</si>
  <si>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</si>
  <si>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</si>
  <si>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</si>
  <si>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</si>
  <si>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</si>
  <si>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</si>
  <si>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</si>
  <si>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</si>
  <si>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</si>
  <si>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</si>
  <si>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</si>
  <si>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</si>
  <si>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</si>
  <si>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</si>
  <si>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</si>
  <si>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</si>
  <si>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</si>
  <si>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</si>
  <si>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</si>
  <si>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</si>
  <si>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</si>
  <si>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</si>
  <si>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</si>
  <si>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</si>
  <si>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</si>
  <si>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</si>
  <si>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</si>
  <si>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</si>
  <si>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</si>
  <si>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</si>
  <si>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</si>
  <si>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</si>
  <si>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</si>
  <si>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</si>
  <si>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</si>
  <si>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</si>
  <si>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</si>
  <si>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</si>
  <si>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</si>
  <si>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</si>
  <si>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</si>
  <si>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</si>
  <si>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</si>
  <si>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</si>
  <si>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</si>
  <si>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</si>
  <si>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</si>
  <si>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</si>
  <si>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</si>
  <si>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</si>
  <si>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</si>
  <si>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</si>
  <si>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</si>
  <si>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</si>
  <si>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</si>
  <si>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</si>
  <si>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</si>
  <si>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</si>
  <si>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</si>
  <si>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</si>
  <si>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</si>
  <si>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</si>
  <si>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</si>
  <si>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</si>
  <si>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</si>
  <si>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</si>
  <si>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</si>
  <si>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</si>
  <si>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</si>
  <si>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</si>
  <si>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</si>
  <si>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</si>
  <si>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</si>
  <si>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</si>
  <si>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</si>
  <si>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</si>
  <si>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</si>
  <si>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</si>
  <si>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</si>
  <si>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</si>
  <si>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</si>
  <si>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</si>
  <si>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</si>
  <si>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</si>
  <si>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</si>
  <si>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</si>
  <si>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</si>
  <si>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</si>
  <si>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</si>
  <si>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</si>
  <si>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</si>
  <si>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</si>
  <si>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</si>
  <si>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</si>
  <si>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</si>
  <si>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</si>
  <si>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</si>
  <si>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</si>
  <si>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</si>
  <si>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</si>
  <si>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</si>
  <si>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</si>
  <si>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</si>
  <si>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</si>
  <si>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</si>
  <si>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</si>
  <si>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</si>
  <si>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</si>
  <si>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</si>
  <si>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</si>
  <si>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</si>
  <si>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</si>
  <si>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</si>
  <si>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</si>
  <si>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</si>
  <si>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</si>
  <si>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</si>
  <si>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</si>
  <si>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</si>
  <si>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</si>
  <si>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</si>
  <si>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</si>
  <si>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</si>
  <si>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</si>
  <si>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</si>
  <si>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</si>
  <si>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</si>
  <si>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</si>
  <si>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</si>
  <si>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</si>
  <si>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</si>
  <si>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</si>
  <si>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</si>
  <si>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</si>
  <si>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</si>
  <si>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</si>
  <si>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</si>
  <si>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</si>
  <si>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</si>
  <si>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</si>
  <si>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</si>
  <si>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</si>
  <si>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</si>
  <si>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</si>
  <si>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</si>
  <si>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</si>
  <si>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</si>
  <si>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</si>
  <si>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</si>
  <si>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</si>
  <si>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</si>
  <si>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</si>
  <si>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</si>
  <si>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</si>
  <si>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</si>
  <si>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</si>
  <si>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</si>
  <si>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</si>
  <si>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</si>
  <si>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</si>
  <si>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</si>
  <si>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</si>
  <si>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</si>
  <si>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</si>
  <si>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</si>
  <si>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</si>
  <si>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</si>
  <si>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</si>
  <si>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</si>
  <si>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</si>
  <si>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</si>
  <si>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</si>
  <si>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</si>
  <si>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</si>
  <si>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</si>
  <si>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</si>
  <si>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</si>
  <si>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</si>
  <si>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</si>
  <si>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</si>
  <si>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</si>
  <si>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</si>
  <si>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</si>
  <si>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</si>
  <si>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</si>
  <si>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</si>
  <si>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</si>
  <si>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</si>
  <si>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</si>
  <si>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</si>
  <si>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</si>
  <si>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</si>
  <si>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</si>
  <si>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</si>
  <si>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</si>
  <si>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</si>
  <si>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</si>
  <si>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</si>
  <si>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</si>
  <si>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</si>
  <si>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</si>
  <si>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</si>
  <si>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</si>
  <si>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</si>
  <si>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</si>
  <si>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</si>
  <si>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</si>
  <si>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</si>
  <si>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</si>
  <si>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</si>
  <si>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</si>
  <si>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</si>
  <si>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</si>
  <si>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</si>
  <si>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</si>
  <si>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</si>
  <si>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</si>
  <si>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</si>
  <si>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</si>
  <si>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</si>
  <si>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</si>
  <si>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</si>
  <si>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</si>
  <si>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</si>
  <si>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</si>
  <si>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</si>
  <si>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</si>
  <si>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</si>
  <si>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</si>
  <si>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</si>
  <si>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</si>
  <si>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</si>
  <si>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</si>
  <si>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</si>
  <si>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</si>
  <si>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</si>
  <si>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</si>
  <si>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</si>
  <si>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</si>
  <si>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</si>
  <si>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</si>
  <si>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</si>
  <si>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</si>
  <si>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</si>
  <si>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</si>
  <si>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</si>
  <si>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</si>
  <si>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</si>
  <si>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</si>
  <si>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</si>
  <si>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</si>
  <si>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</si>
  <si>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</si>
  <si>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</si>
  <si>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</si>
  <si>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</si>
  <si>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</si>
  <si>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</si>
  <si>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</si>
  <si>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</si>
  <si>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</si>
  <si>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</si>
  <si>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</si>
  <si>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</si>
  <si>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</si>
  <si>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</si>
  <si>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</si>
  <si>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</si>
  <si>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</si>
  <si>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</si>
  <si>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</si>
  <si>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</si>
  <si>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</si>
  <si>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</si>
  <si>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</si>
  <si>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</si>
  <si>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</si>
  <si>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</si>
  <si>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</si>
  <si>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</si>
  <si>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</si>
  <si>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</si>
  <si>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</si>
  <si>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</si>
  <si>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</si>
  <si>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</si>
  <si>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</si>
  <si>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</si>
  <si>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</si>
  <si>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</si>
  <si>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</si>
  <si>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</si>
  <si>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</si>
  <si>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</si>
  <si>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</si>
  <si>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</si>
  <si>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</si>
  <si>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</si>
  <si>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</si>
  <si>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</si>
  <si>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</si>
  <si>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</si>
  <si>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</si>
  <si>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</si>
  <si>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</si>
  <si>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</si>
  <si>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</si>
  <si>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</si>
  <si>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</si>
  <si>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</si>
  <si>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</si>
  <si>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</si>
  <si>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</si>
  <si>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</si>
  <si>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</si>
  <si>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</si>
  <si>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</si>
  <si>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</si>
  <si>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</si>
  <si>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</si>
  <si>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</si>
  <si>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</si>
  <si>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</si>
  <si>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</si>
  <si>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</si>
  <si>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</si>
  <si>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</si>
  <si>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</si>
  <si>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</si>
  <si>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</si>
  <si>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</si>
  <si>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</si>
  <si>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</si>
  <si>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</si>
  <si>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</si>
  <si>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</si>
  <si>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</si>
  <si>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</si>
  <si>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</si>
  <si>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</si>
  <si>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</si>
  <si>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</si>
  <si>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</si>
  <si>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</si>
  <si>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</si>
  <si>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</si>
  <si>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</si>
  <si>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</si>
  <si>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</si>
  <si>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</si>
  <si>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</si>
  <si>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</si>
  <si>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</si>
  <si>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</si>
  <si>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</si>
  <si>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</si>
  <si>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</si>
  <si>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</si>
  <si>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</si>
  <si>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</si>
  <si>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</si>
  <si>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</si>
  <si>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</si>
  <si>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</si>
  <si>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</si>
  <si>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</si>
  <si>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</si>
  <si>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</si>
  <si>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</si>
  <si>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</si>
  <si>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</si>
  <si>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</si>
  <si>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</si>
  <si>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</si>
  <si>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</si>
  <si>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</si>
  <si>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</si>
  <si>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</si>
  <si>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</si>
  <si>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</si>
  <si>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</si>
  <si>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</si>
  <si>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</si>
  <si>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</si>
  <si>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</si>
  <si>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</si>
  <si>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</si>
  <si>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</si>
  <si>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</si>
  <si>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</si>
  <si>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</si>
  <si>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</si>
  <si>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</si>
  <si>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</si>
  <si>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</si>
  <si>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</si>
  <si>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</si>
  <si>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</si>
  <si>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</si>
  <si>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</si>
  <si>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</si>
  <si>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</si>
  <si>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</si>
  <si>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</si>
  <si>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</si>
  <si>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</si>
  <si>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</si>
  <si>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</si>
  <si>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</si>
  <si>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</si>
  <si>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</si>
  <si>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</si>
  <si>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</si>
  <si>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</si>
  <si>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</si>
  <si>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</si>
  <si>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</si>
  <si>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</si>
  <si>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</si>
  <si>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</si>
  <si>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</si>
  <si>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</si>
  <si>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</si>
  <si>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</si>
  <si>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</si>
  <si>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</si>
  <si>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</si>
  <si>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</si>
  <si>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</si>
  <si>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</si>
  <si>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</si>
  <si>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</si>
  <si>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</si>
  <si>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</si>
  <si>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</si>
  <si>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</si>
  <si>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</si>
  <si>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</si>
  <si>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</si>
  <si>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</si>
  <si>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</si>
  <si>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</si>
  <si>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</si>
  <si>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</si>
  <si>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</si>
  <si>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</si>
  <si>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</si>
  <si>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</si>
  <si>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</si>
  <si>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</si>
  <si>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</si>
  <si>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</si>
  <si>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</si>
  <si>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</si>
  <si>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</si>
  <si>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</si>
  <si>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</si>
  <si>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</si>
  <si>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</si>
  <si>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</si>
  <si>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</si>
  <si>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</si>
  <si>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</si>
  <si>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</si>
  <si>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</si>
  <si>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</si>
  <si>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</si>
  <si>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</si>
  <si>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</si>
  <si>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</si>
  <si>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</si>
  <si>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</si>
  <si>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</si>
  <si>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</si>
  <si>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</si>
  <si>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</si>
  <si>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</si>
  <si>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</si>
  <si>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</si>
  <si>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</si>
  <si>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</si>
  <si>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</si>
  <si>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</si>
  <si>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</si>
  <si>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</si>
  <si>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</si>
  <si>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</si>
  <si>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</si>
  <si>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</si>
  <si>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</si>
  <si>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</si>
  <si>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</si>
  <si>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</si>
  <si>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</si>
  <si>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</si>
  <si>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</si>
  <si>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</si>
  <si>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</si>
  <si>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</si>
  <si>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</si>
  <si>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</si>
  <si>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</si>
  <si>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</si>
  <si>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</si>
  <si>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</si>
  <si>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</si>
  <si>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</si>
  <si>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</si>
  <si>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</si>
  <si>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</si>
  <si>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</si>
  <si>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</si>
  <si>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</si>
  <si>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</si>
  <si>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</si>
  <si>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</si>
  <si>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</si>
  <si>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</si>
  <si>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</si>
  <si>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</si>
  <si>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</si>
  <si>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</si>
  <si>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</si>
  <si>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</si>
  <si>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</si>
  <si>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</si>
  <si>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</si>
  <si>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</si>
  <si>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</si>
  <si>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</si>
  <si>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</si>
  <si>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</si>
  <si>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</si>
  <si>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</si>
  <si>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</si>
  <si>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</si>
  <si>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</si>
  <si>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</si>
  <si>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</si>
  <si>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</si>
  <si>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</si>
  <si>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</si>
  <si>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</si>
  <si>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</si>
  <si>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</si>
  <si>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</si>
  <si>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</si>
  <si>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</si>
  <si>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</si>
  <si>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</si>
  <si>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</si>
  <si>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</si>
  <si>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</si>
  <si>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</si>
  <si>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</si>
  <si>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</si>
  <si>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</si>
  <si>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</si>
  <si>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</si>
  <si>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</si>
  <si>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</si>
  <si>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</si>
  <si>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</si>
  <si>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</si>
  <si>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</si>
  <si>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</si>
  <si>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</si>
  <si>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</si>
  <si>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</si>
  <si>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</si>
  <si>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</si>
  <si>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</si>
  <si>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</si>
  <si>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</si>
  <si>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</si>
  <si>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</si>
  <si>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</si>
  <si>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</si>
  <si>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</si>
  <si>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</si>
  <si>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</si>
  <si>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</si>
  <si>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</si>
  <si>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</si>
  <si>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</si>
  <si>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</si>
  <si>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</si>
  <si>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</si>
  <si>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</si>
  <si>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</si>
  <si>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</si>
  <si>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</si>
  <si>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</si>
  <si>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</si>
  <si>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</si>
  <si>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</si>
  <si>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</si>
  <si>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</si>
  <si>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</si>
  <si>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</si>
  <si>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</si>
  <si>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</si>
  <si>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</si>
  <si>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</si>
  <si>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</si>
  <si>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</si>
  <si>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</si>
  <si>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</si>
  <si>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</si>
  <si>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</si>
  <si>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</si>
  <si>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</si>
  <si>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</si>
  <si>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</si>
  <si>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</si>
  <si>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</si>
  <si>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</si>
  <si>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</si>
  <si>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</si>
  <si>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</si>
  <si>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</si>
  <si>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</si>
  <si>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</si>
  <si>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</si>
  <si>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</si>
  <si>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</si>
  <si>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</si>
  <si>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</si>
  <si>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</si>
  <si>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</si>
  <si>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</si>
  <si>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</si>
  <si>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</si>
  <si>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</si>
  <si>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</si>
  <si>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</si>
  <si>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</si>
  <si>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</si>
  <si>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</si>
  <si>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</si>
  <si>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</si>
  <si>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</si>
  <si>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</si>
  <si>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</si>
  <si>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</si>
  <si>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</si>
  <si>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</si>
  <si>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</si>
  <si>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</si>
  <si>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</si>
  <si>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</si>
  <si>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</si>
  <si>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</si>
  <si>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</si>
  <si>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</si>
  <si>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</si>
  <si>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</si>
  <si>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</si>
  <si>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</si>
  <si>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</si>
  <si>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</si>
  <si>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</si>
  <si>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</si>
  <si>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</si>
  <si>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</si>
  <si>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</si>
  <si>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</si>
  <si>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</si>
  <si>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</si>
  <si>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</si>
  <si>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</si>
  <si>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</si>
  <si>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</si>
  <si>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</si>
  <si>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</si>
  <si>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</si>
  <si>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</si>
  <si>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</si>
  <si>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</si>
  <si>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</si>
  <si>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</si>
  <si>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</si>
  <si>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</si>
  <si>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</si>
  <si>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</si>
  <si>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</si>
  <si>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</si>
  <si>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</si>
  <si>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</si>
  <si>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</si>
  <si>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</si>
  <si>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</si>
  <si>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</si>
  <si>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</si>
  <si>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</si>
  <si>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</si>
  <si>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</si>
  <si>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</si>
  <si>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</si>
  <si>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</si>
  <si>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</si>
  <si>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</si>
  <si>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</si>
  <si>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</si>
  <si>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</si>
  <si>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</si>
  <si>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</si>
  <si>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</si>
  <si>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</si>
  <si>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</si>
  <si>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</si>
  <si>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</si>
  <si>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</si>
  <si>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</si>
  <si>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</si>
  <si>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</si>
  <si>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</si>
  <si>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</si>
  <si>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</si>
  <si>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</si>
  <si>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</si>
  <si>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</si>
  <si>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</si>
  <si>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</si>
  <si>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</si>
  <si>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</si>
  <si>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</si>
  <si>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</si>
  <si>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</si>
  <si>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</si>
  <si>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</si>
  <si>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</si>
  <si>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</si>
  <si>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</si>
  <si>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</si>
  <si>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</si>
  <si>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</si>
  <si>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</si>
  <si>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</si>
  <si>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</si>
  <si>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</si>
  <si>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</si>
  <si>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</si>
  <si>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</si>
  <si>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</si>
  <si>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</si>
  <si>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</si>
  <si>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</si>
  <si>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</si>
  <si>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</si>
  <si>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</si>
  <si>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</si>
  <si>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</si>
  <si>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</si>
  <si>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</si>
  <si>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</si>
  <si>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</si>
  <si>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</si>
  <si>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</si>
  <si>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</si>
  <si>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</si>
  <si>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</si>
  <si>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</si>
  <si>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</si>
  <si>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</si>
  <si>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</si>
  <si>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</si>
  <si>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</si>
  <si>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</si>
  <si>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</si>
  <si>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</si>
  <si>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</si>
  <si>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</si>
  <si>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</si>
  <si>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</si>
  <si>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</si>
  <si>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</si>
  <si>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</si>
  <si>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</si>
  <si>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</si>
  <si>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</si>
  <si>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</si>
  <si>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</si>
  <si>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</si>
  <si>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</si>
  <si>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</si>
  <si>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</si>
  <si>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</si>
  <si>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</si>
  <si>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</si>
  <si>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</si>
  <si>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</si>
  <si>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</si>
  <si>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</si>
  <si>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</si>
  <si>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</si>
  <si>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</si>
  <si>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</si>
  <si>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</si>
  <si>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</si>
  <si>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</si>
  <si>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</si>
  <si>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</si>
  <si>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</si>
  <si>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</si>
  <si>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</si>
  <si>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</si>
  <si>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</si>
  <si>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</si>
  <si>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</si>
  <si>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</si>
  <si>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</si>
  <si>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</si>
  <si>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</si>
  <si>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</si>
  <si>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</si>
  <si>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</si>
  <si>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</si>
  <si>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</si>
  <si>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</si>
  <si>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</si>
  <si>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</si>
  <si>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</si>
  <si>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</si>
  <si>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</si>
  <si>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</si>
  <si>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</si>
  <si>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</si>
  <si>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</si>
  <si>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</si>
  <si>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</si>
  <si>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</si>
  <si>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</si>
  <si>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</si>
  <si>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</si>
  <si>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</si>
  <si>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</si>
  <si>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</si>
  <si>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</si>
  <si>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</si>
  <si>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</si>
  <si>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</si>
  <si>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</si>
  <si>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</si>
  <si>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</si>
  <si>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</si>
  <si>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</si>
  <si>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</si>
  <si>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</si>
  <si>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</si>
  <si>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</si>
  <si>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</si>
  <si>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</si>
  <si>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</si>
  <si>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</si>
  <si>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</si>
  <si>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</si>
  <si>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</si>
  <si>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</si>
  <si>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</si>
  <si>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</si>
  <si>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</si>
  <si>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</si>
  <si>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</si>
  <si>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</si>
  <si>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</si>
  <si>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</si>
  <si>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</si>
  <si>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</si>
  <si>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</si>
  <si>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</si>
  <si>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</si>
  <si>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</si>
  <si>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</si>
  <si>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</si>
  <si>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</si>
  <si>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</si>
  <si>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</si>
  <si>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</si>
  <si>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</si>
  <si>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</si>
  <si>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</si>
  <si>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</si>
  <si>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</si>
  <si>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</si>
  <si>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</si>
  <si>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</si>
  <si>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</si>
  <si>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</si>
  <si>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</si>
  <si>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</si>
  <si>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</si>
  <si>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</si>
  <si>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</si>
  <si>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</si>
  <si>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</si>
  <si>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</si>
  <si>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</si>
  <si>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</si>
  <si>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</si>
  <si>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</si>
  <si>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</si>
  <si>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</si>
  <si>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</si>
  <si>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</si>
  <si>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</si>
  <si>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</si>
  <si>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</si>
  <si>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</si>
  <si>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</si>
  <si>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</si>
  <si>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</si>
  <si>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</si>
  <si>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</si>
  <si>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</si>
  <si>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</si>
  <si>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</si>
  <si>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</si>
  <si>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</si>
  <si>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</si>
  <si>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</si>
  <si>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</si>
  <si>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</si>
  <si>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</si>
  <si>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</si>
  <si>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</si>
  <si>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</si>
  <si>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</si>
  <si>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</si>
  <si>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</si>
  <si>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</si>
  <si>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</si>
  <si>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</si>
  <si>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</si>
  <si>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</si>
  <si>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</si>
  <si>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</si>
  <si>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</si>
  <si>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</si>
  <si>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</si>
  <si>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</si>
  <si>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</si>
  <si>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</si>
  <si>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</si>
  <si>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</si>
  <si>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</si>
  <si>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</si>
  <si>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</si>
  <si>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</si>
  <si>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</si>
  <si>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</si>
  <si>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</si>
  <si>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</si>
  <si>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</si>
  <si>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</si>
  <si>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</si>
  <si>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</si>
  <si>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</si>
  <si>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</si>
  <si>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</si>
  <si>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</si>
  <si>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</si>
  <si>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</si>
  <si>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</si>
  <si>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</si>
  <si>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</si>
  <si>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</si>
  <si>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</si>
  <si>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</si>
  <si>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</si>
  <si>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</si>
  <si>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</si>
  <si>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</si>
  <si>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</si>
  <si>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</si>
  <si>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</si>
  <si>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</si>
  <si>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</si>
  <si>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</si>
  <si>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</si>
  <si>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</si>
  <si>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</si>
  <si>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</si>
  <si>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</si>
  <si>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</si>
  <si>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</si>
  <si>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</si>
  <si>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</si>
  <si>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</si>
  <si>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</si>
  <si>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</si>
  <si>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</si>
  <si>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</si>
  <si>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</si>
  <si>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</si>
  <si>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</si>
  <si>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</si>
  <si>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</si>
  <si>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</si>
  <si>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</si>
  <si>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</si>
  <si>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</si>
  <si>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</si>
  <si>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</si>
  <si>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</si>
  <si>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</si>
  <si>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</si>
  <si>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</si>
  <si>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</si>
  <si>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</si>
  <si>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</si>
  <si>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</si>
  <si>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</si>
  <si>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</si>
  <si>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</si>
  <si>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</si>
  <si>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</si>
  <si>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</si>
  <si>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</si>
  <si>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</si>
  <si>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</si>
  <si>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</si>
  <si>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</si>
  <si>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</si>
  <si>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</si>
  <si>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</si>
  <si>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</si>
  <si>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</si>
  <si>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</si>
  <si>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</si>
  <si>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</si>
  <si>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</si>
  <si>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</si>
  <si>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</si>
  <si>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</si>
  <si>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</si>
  <si>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</si>
  <si>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</si>
  <si>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</si>
  <si>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</si>
  <si>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</si>
  <si>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</si>
  <si>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</si>
  <si>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</si>
  <si>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</si>
  <si>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</si>
  <si>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</si>
  <si>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</si>
  <si>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</si>
  <si>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</si>
  <si>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</si>
  <si>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</si>
  <si>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</si>
  <si>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</si>
  <si>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</si>
  <si>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</si>
  <si>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</si>
  <si>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</si>
  <si>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</si>
  <si>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</si>
  <si>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</si>
  <si>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</si>
  <si>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</si>
  <si>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</si>
  <si>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</si>
  <si>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</si>
  <si>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</si>
  <si>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</si>
  <si>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</si>
  <si>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</si>
  <si>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</si>
  <si>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</si>
  <si>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</si>
  <si>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</si>
  <si>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</si>
  <si>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</si>
  <si>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</si>
  <si>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</si>
  <si>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</si>
  <si>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</si>
  <si>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</si>
  <si>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</si>
  <si>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</si>
  <si>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</si>
  <si>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</si>
  <si>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</si>
  <si>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</si>
  <si>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</si>
  <si>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</si>
  <si>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</si>
  <si>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</si>
  <si>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</si>
  <si>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</si>
  <si>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</si>
  <si>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</si>
  <si>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</si>
  <si>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</si>
  <si>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</si>
  <si>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</si>
  <si>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</si>
  <si>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</si>
  <si>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</si>
  <si>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</si>
  <si>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</si>
  <si>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</si>
  <si>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</si>
  <si>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</si>
  <si>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</si>
  <si>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</si>
  <si>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</si>
  <si>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</si>
  <si>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</si>
  <si>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</si>
  <si>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</si>
  <si>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</si>
  <si>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</si>
  <si>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</si>
  <si>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</si>
  <si>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</si>
  <si>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</si>
  <si>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</si>
  <si>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</si>
  <si>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</si>
  <si>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</si>
  <si>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</si>
  <si>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</si>
  <si>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</si>
  <si>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</si>
  <si>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</si>
  <si>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</si>
  <si>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</si>
  <si>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</si>
  <si>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</si>
  <si>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</si>
  <si>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</si>
  <si>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</si>
  <si>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</si>
  <si>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</si>
  <si>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</si>
  <si>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</si>
  <si>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</si>
  <si>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</si>
  <si>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</si>
  <si>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</si>
  <si>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</si>
  <si>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</si>
  <si>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</si>
  <si>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</si>
  <si>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</si>
  <si>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</si>
  <si>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</si>
  <si>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</si>
  <si>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</si>
  <si>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</si>
  <si>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</si>
  <si>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</si>
  <si>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</si>
  <si>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</si>
  <si>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</si>
  <si>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</si>
  <si>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</si>
  <si>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</si>
  <si>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</si>
  <si>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</si>
  <si>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</si>
  <si>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</si>
  <si>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</si>
  <si>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</si>
  <si>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</si>
  <si>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</si>
  <si>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</si>
  <si>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</si>
  <si>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</si>
  <si>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</si>
  <si>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</si>
  <si>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</si>
  <si>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</si>
  <si>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</si>
  <si>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</si>
  <si>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</si>
  <si>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</si>
  <si>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</si>
  <si>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</si>
  <si>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</si>
  <si>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</si>
  <si>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</si>
  <si>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</si>
  <si>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</si>
  <si>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</si>
  <si>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</si>
  <si>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</si>
  <si>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</si>
  <si>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</si>
  <si>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</si>
  <si>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</si>
  <si>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</si>
  <si>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</si>
  <si>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</si>
  <si>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</si>
  <si>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</si>
  <si>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</si>
  <si>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</si>
  <si>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</si>
  <si>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</si>
  <si>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</si>
  <si>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</si>
  <si>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</si>
  <si>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</si>
  <si>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</si>
  <si>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</si>
  <si>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</si>
  <si>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</si>
  <si>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</si>
  <si>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</si>
  <si>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</si>
  <si>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</si>
  <si>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</si>
  <si>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</si>
  <si>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</si>
  <si>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</si>
  <si>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</si>
  <si>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</si>
  <si>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</si>
  <si>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</si>
  <si>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</si>
  <si>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</si>
  <si>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</si>
  <si>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</si>
  <si>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</si>
  <si>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</si>
  <si>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</si>
  <si>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</si>
  <si>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</si>
  <si>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</si>
  <si>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</si>
  <si>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</si>
  <si>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</si>
  <si>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</si>
  <si>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</si>
  <si>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</si>
  <si>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</si>
  <si>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</si>
  <si>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</si>
  <si>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</si>
  <si>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</si>
  <si>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</si>
  <si>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</si>
  <si>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</si>
  <si>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</si>
  <si>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</si>
  <si>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</si>
  <si>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</si>
  <si>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</si>
  <si>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</si>
  <si>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</si>
  <si>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</si>
  <si>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</si>
  <si>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</si>
  <si>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</si>
  <si>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</si>
  <si>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</si>
  <si>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</si>
  <si>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</si>
  <si>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</si>
  <si>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</si>
  <si>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</si>
  <si>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</si>
  <si>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</si>
  <si>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</si>
  <si>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</si>
  <si>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</si>
  <si>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</si>
  <si>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</si>
  <si>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</si>
  <si>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</si>
  <si>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</si>
  <si>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</si>
  <si>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</si>
  <si>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</si>
  <si>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</si>
  <si>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</si>
  <si>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</si>
  <si>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</si>
  <si>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</si>
  <si>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</si>
  <si>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</si>
  <si>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</si>
  <si>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</si>
  <si>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</si>
  <si>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</si>
  <si>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</si>
  <si>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</si>
  <si>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</si>
  <si>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</si>
  <si>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</si>
  <si>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</si>
  <si>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</si>
  <si>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</si>
  <si>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</si>
  <si>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</si>
  <si>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</si>
  <si>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</si>
  <si>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</si>
  <si>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</si>
  <si>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</si>
  <si>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</si>
  <si>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</si>
  <si>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</si>
  <si>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</si>
  <si>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</si>
  <si>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</si>
  <si>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</si>
  <si>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</si>
  <si>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</si>
  <si>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</si>
  <si>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</si>
  <si>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</si>
  <si>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</si>
  <si>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</si>
  <si>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</si>
  <si>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</si>
  <si>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</si>
  <si>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</si>
  <si>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</si>
  <si>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</si>
  <si>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</si>
  <si>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</si>
  <si>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</si>
  <si>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</si>
  <si>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</si>
  <si>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</si>
  <si>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</si>
  <si>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</si>
  <si>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</si>
  <si>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</si>
  <si>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</si>
  <si>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</si>
  <si>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</si>
  <si>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</si>
  <si>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</si>
  <si>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</si>
  <si>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</si>
  <si>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</si>
  <si>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</si>
  <si>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</si>
  <si>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</si>
  <si>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</si>
  <si>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</si>
  <si>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</si>
  <si>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</si>
  <si>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</si>
  <si>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</si>
  <si>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</si>
  <si>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</si>
  <si>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</si>
  <si>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</si>
  <si>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</si>
  <si>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</si>
  <si>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</si>
  <si>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</si>
  <si>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</si>
  <si>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</si>
  <si>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</si>
  <si>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</si>
  <si>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</si>
  <si>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</si>
  <si>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</si>
  <si>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</si>
  <si>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</si>
  <si>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</si>
  <si>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</si>
  <si>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</si>
  <si>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</si>
  <si>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</si>
  <si>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</si>
  <si>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</si>
  <si>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</si>
  <si>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</si>
  <si>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</si>
  <si>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</si>
  <si>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</si>
  <si>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</si>
  <si>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</si>
  <si>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</si>
  <si>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</si>
  <si>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</si>
  <si>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</si>
  <si>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</si>
  <si>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</si>
  <si>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</si>
  <si>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</si>
  <si>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</si>
  <si>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</si>
  <si>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</si>
  <si>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</si>
  <si>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</si>
  <si>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</si>
  <si>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</si>
  <si>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</si>
  <si>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</si>
  <si>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</si>
  <si>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</si>
  <si>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</si>
  <si>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</si>
  <si>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</si>
  <si>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</si>
  <si>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</si>
  <si>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</si>
  <si>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</si>
  <si>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</si>
  <si>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</si>
  <si>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</si>
  <si>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</si>
  <si>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</si>
  <si>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</si>
  <si>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</si>
  <si>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</si>
  <si>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</si>
  <si>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</si>
  <si>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</si>
  <si>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</si>
  <si>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</si>
  <si>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</si>
  <si>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</si>
  <si>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</si>
  <si>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</si>
  <si>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</si>
  <si>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</si>
  <si>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</si>
  <si>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</si>
  <si>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</si>
  <si>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</si>
  <si>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</si>
  <si>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</si>
  <si>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</si>
  <si>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</si>
  <si>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</si>
  <si>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</si>
  <si>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</si>
  <si>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</si>
  <si>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</si>
  <si>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</si>
  <si>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</si>
  <si>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</si>
  <si>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</si>
  <si>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</si>
  <si>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</si>
  <si>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</si>
  <si>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</si>
  <si>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</si>
  <si>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</si>
  <si>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</si>
  <si>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</si>
  <si>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</si>
  <si>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</si>
  <si>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</si>
  <si>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</si>
  <si>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</si>
  <si>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</si>
  <si>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</si>
  <si>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</si>
  <si>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</si>
  <si>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</si>
  <si>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</si>
  <si>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</si>
  <si>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</si>
  <si>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</si>
  <si>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</si>
  <si>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</si>
  <si>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</si>
  <si>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</si>
  <si>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</si>
  <si>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</si>
  <si>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</si>
  <si>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</si>
  <si>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</si>
  <si>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</si>
  <si>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</si>
  <si>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</si>
  <si>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</si>
  <si>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</si>
  <si>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</si>
  <si>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</si>
  <si>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</si>
  <si>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</si>
  <si>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</si>
  <si>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</si>
  <si>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</si>
  <si>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</si>
  <si>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</si>
  <si>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</si>
  <si>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</si>
  <si>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</si>
  <si>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</si>
  <si>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</si>
  <si>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</si>
  <si>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</si>
  <si>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</si>
  <si>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</si>
  <si>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</si>
  <si>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</si>
  <si>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</si>
  <si>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</si>
  <si>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</si>
  <si>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</si>
  <si>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</si>
  <si>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</si>
  <si>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</si>
  <si>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</si>
  <si>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</si>
  <si>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</si>
  <si>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</si>
  <si>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</si>
  <si>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</si>
  <si>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</si>
  <si>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</si>
  <si>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</si>
  <si>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</si>
  <si>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</si>
  <si>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</si>
  <si>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</si>
  <si>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</si>
  <si>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</si>
  <si>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</si>
  <si>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</si>
  <si>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</si>
  <si>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</si>
  <si>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</si>
  <si>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</si>
  <si>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</si>
  <si>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</si>
  <si>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</si>
  <si>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</si>
  <si>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</si>
  <si>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</si>
  <si>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</si>
  <si>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</si>
  <si>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</si>
  <si>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</si>
  <si>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</si>
  <si>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</si>
  <si>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</si>
  <si>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</si>
  <si>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</si>
  <si>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</si>
  <si>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</si>
  <si>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</si>
  <si>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</si>
  <si>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</si>
  <si>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</si>
  <si>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</si>
  <si>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</si>
  <si>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</si>
  <si>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</si>
  <si>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</si>
  <si>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</si>
  <si>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</si>
  <si>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</si>
  <si>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</si>
  <si>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</si>
  <si>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</si>
  <si>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</si>
  <si>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</si>
  <si>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</si>
  <si>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</si>
  <si>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</si>
  <si>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</si>
  <si>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</si>
  <si>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</si>
  <si>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</si>
  <si>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</si>
  <si>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</si>
  <si>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</si>
  <si>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</si>
  <si>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</si>
  <si>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</si>
  <si>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</si>
  <si>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</si>
  <si>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</si>
  <si>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</si>
  <si>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</si>
  <si>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</si>
  <si>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</si>
  <si>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</si>
  <si>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</si>
  <si>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</si>
  <si>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</si>
  <si>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</si>
  <si>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</si>
  <si>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</si>
  <si>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</si>
  <si>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</si>
  <si>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</si>
  <si>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</si>
  <si>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</si>
  <si>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</si>
  <si>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</si>
  <si>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</si>
  <si>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</si>
  <si>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</si>
  <si>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</si>
  <si>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</si>
  <si>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</si>
  <si>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</si>
  <si>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</si>
  <si>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</si>
  <si>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</si>
  <si>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</si>
  <si>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</si>
  <si>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</si>
  <si>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</si>
  <si>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</si>
  <si>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</si>
  <si>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</si>
  <si>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</si>
  <si>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</si>
  <si>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</si>
  <si>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</si>
  <si>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</si>
  <si>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</si>
  <si>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</si>
  <si>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</si>
  <si>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</si>
  <si>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</si>
  <si>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</si>
  <si>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</si>
  <si>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</si>
  <si>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</si>
  <si>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</si>
  <si>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</si>
  <si>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</si>
  <si>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</si>
  <si>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</si>
  <si>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</si>
  <si>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</si>
  <si>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</si>
  <si>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</si>
  <si>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</si>
  <si>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</si>
  <si>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</si>
  <si>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</si>
  <si>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</si>
  <si>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</si>
  <si>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</si>
  <si>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</si>
  <si>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</si>
  <si>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</si>
  <si>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</si>
  <si>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</si>
  <si>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</si>
  <si>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</si>
  <si>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</si>
  <si>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</si>
  <si>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</si>
  <si>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</si>
  <si>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</si>
  <si>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</si>
  <si>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</si>
  <si>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</si>
  <si>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</si>
  <si>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</si>
  <si>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</si>
  <si>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</si>
  <si>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</si>
  <si>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</si>
  <si>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</si>
  <si>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</si>
  <si>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</si>
  <si>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</si>
  <si>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</si>
  <si>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</si>
  <si>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</si>
  <si>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</si>
  <si>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</si>
  <si>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</si>
  <si>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</si>
  <si>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</si>
  <si>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</si>
  <si>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</si>
  <si>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</si>
  <si>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</si>
  <si>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</si>
  <si>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</si>
  <si>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</si>
  <si>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</si>
  <si>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</si>
  <si>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</si>
  <si>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</si>
  <si>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</si>
  <si>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</si>
  <si>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</si>
  <si>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</si>
  <si>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</si>
  <si>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</si>
  <si>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</si>
  <si>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</si>
  <si>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</si>
  <si>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</si>
  <si>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</si>
  <si>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</si>
  <si>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</si>
  <si>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</si>
  <si>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</si>
  <si>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</si>
  <si>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</si>
  <si>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</si>
  <si>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</si>
  <si>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</si>
  <si>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</si>
  <si>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</si>
  <si>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</si>
  <si>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</si>
  <si>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</si>
  <si>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</si>
  <si>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</si>
  <si>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</si>
  <si>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</si>
  <si>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</si>
  <si>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</si>
  <si>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</si>
  <si>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</si>
  <si>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</si>
  <si>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</si>
  <si>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</si>
  <si>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</si>
  <si>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</si>
  <si>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</si>
  <si>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</si>
  <si>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</si>
  <si>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</si>
  <si>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</si>
  <si>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</si>
  <si>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</si>
  <si>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</si>
  <si>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</si>
  <si>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</si>
  <si>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</si>
  <si>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</si>
  <si>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</si>
  <si>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</si>
  <si>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</si>
  <si>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</si>
  <si>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</si>
  <si>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</si>
  <si>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</si>
  <si>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</si>
  <si>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</si>
  <si>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</si>
  <si>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</si>
  <si>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</si>
  <si>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</si>
  <si>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</si>
  <si>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</si>
  <si>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</si>
  <si>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</si>
  <si>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</si>
  <si>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</si>
  <si>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</si>
  <si>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</si>
  <si>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</si>
  <si>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</si>
  <si>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</si>
  <si>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</si>
  <si>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</si>
  <si>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</si>
  <si>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</si>
  <si>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</si>
  <si>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</si>
  <si>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</si>
  <si>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</si>
  <si>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</si>
  <si>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</si>
  <si>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</si>
  <si>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</si>
  <si>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</si>
  <si>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</si>
  <si>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</si>
  <si>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</si>
  <si>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</si>
  <si>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</si>
  <si>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</si>
  <si>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</si>
  <si>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</si>
  <si>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</si>
  <si>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</si>
  <si>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</si>
  <si>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</si>
  <si>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</si>
  <si>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</si>
  <si>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</si>
  <si>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</si>
  <si>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</si>
  <si>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</si>
  <si>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</si>
  <si>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</si>
  <si>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</si>
  <si>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</si>
  <si>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</si>
  <si>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</si>
  <si>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</si>
  <si>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</si>
  <si>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</si>
  <si>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</si>
  <si>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</si>
  <si>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</si>
  <si>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</si>
  <si>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</si>
  <si>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</si>
  <si>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</si>
  <si>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</si>
  <si>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</si>
  <si>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</si>
  <si>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</si>
  <si>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</si>
  <si>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</si>
  <si>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</si>
  <si>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</si>
  <si>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</si>
  <si>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</si>
  <si>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</si>
  <si>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</si>
  <si>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</si>
  <si>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</si>
  <si>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</si>
  <si>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</si>
  <si>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</si>
  <si>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</si>
  <si>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</si>
  <si>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</si>
  <si>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</si>
  <si>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</si>
  <si>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</si>
  <si>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</si>
  <si>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</si>
  <si>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</si>
  <si>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</si>
  <si>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</si>
  <si>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</si>
  <si>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</si>
  <si>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</si>
  <si>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</si>
  <si>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</si>
  <si>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</si>
  <si>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</si>
  <si>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</si>
  <si>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</si>
  <si>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</si>
  <si>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</si>
  <si>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</si>
  <si>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</si>
  <si>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</si>
  <si>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</si>
  <si>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</si>
  <si>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</si>
  <si>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</si>
  <si>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</si>
  <si>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</si>
  <si>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</si>
  <si>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</si>
  <si>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</si>
  <si>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</si>
  <si>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</si>
  <si>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</si>
  <si>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</si>
  <si>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</si>
  <si>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</si>
  <si>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</si>
  <si>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</si>
  <si>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</si>
  <si>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</si>
  <si>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</si>
  <si>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</si>
  <si>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</si>
  <si>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</si>
  <si>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</si>
  <si>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</si>
  <si>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</si>
  <si>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</si>
  <si>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</si>
  <si>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</si>
  <si>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</si>
  <si>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</si>
  <si>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</si>
  <si>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</si>
  <si>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</si>
  <si>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</si>
  <si>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</si>
  <si>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</si>
  <si>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</si>
  <si>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</si>
  <si>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</si>
  <si>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</si>
  <si>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</si>
  <si>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</si>
  <si>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</si>
  <si>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</si>
  <si>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</si>
  <si>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</si>
  <si>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</si>
  <si>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</si>
  <si>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</si>
  <si>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</si>
  <si>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</si>
  <si>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</si>
  <si>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</si>
  <si>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</si>
  <si>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</si>
  <si>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</si>
  <si>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</si>
  <si>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</si>
  <si>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</si>
  <si>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</si>
  <si>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</si>
  <si>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</si>
  <si>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</si>
  <si>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</si>
  <si>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</si>
  <si>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</si>
  <si>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</si>
  <si>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</si>
  <si>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</si>
  <si>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</si>
  <si>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</si>
  <si>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</si>
  <si>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</si>
  <si>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</si>
  <si>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</si>
  <si>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</si>
  <si>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</si>
  <si>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</si>
  <si>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</si>
  <si>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</si>
  <si>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</si>
  <si>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</si>
  <si>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</si>
  <si>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</si>
  <si>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</si>
  <si>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</si>
  <si>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</si>
  <si>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</si>
  <si>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</si>
  <si>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</si>
  <si>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</si>
  <si>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</si>
  <si>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</si>
  <si>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</si>
  <si>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</si>
  <si>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</si>
  <si>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</si>
  <si>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</si>
  <si>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</si>
  <si>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</si>
  <si>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</si>
  <si>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</si>
  <si>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</si>
  <si>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</si>
  <si>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</si>
  <si>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</si>
  <si>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</si>
  <si>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</si>
  <si>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</si>
  <si>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</si>
  <si>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</si>
  <si>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</si>
  <si>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</si>
  <si>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</si>
  <si>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</si>
  <si>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</si>
  <si>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</si>
  <si>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</si>
  <si>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</si>
  <si>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</si>
  <si>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</si>
  <si>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</si>
  <si>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</si>
  <si>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</si>
  <si>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</si>
  <si>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</si>
  <si>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</si>
  <si>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</si>
  <si>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</si>
  <si>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</si>
  <si>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</si>
  <si>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</si>
  <si>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</si>
  <si>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</si>
  <si>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</si>
  <si>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</si>
  <si>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</si>
  <si>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</si>
  <si>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</si>
  <si>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</si>
  <si>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</si>
  <si>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</si>
  <si>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</si>
  <si>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</si>
  <si>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</si>
  <si>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</si>
  <si>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</si>
  <si>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</si>
  <si>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</si>
  <si>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</si>
  <si>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</si>
  <si>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</si>
  <si>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</si>
  <si>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</si>
  <si>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</si>
  <si>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</si>
  <si>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</si>
  <si>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</si>
  <si>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</si>
  <si>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</si>
  <si>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</si>
  <si>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</si>
  <si>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</si>
  <si>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</si>
  <si>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</si>
  <si>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</si>
  <si>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</si>
  <si>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</si>
  <si>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</si>
  <si>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</si>
  <si>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</si>
  <si>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</si>
  <si>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</si>
  <si>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</si>
  <si>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</si>
  <si>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</si>
  <si>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</si>
  <si>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</si>
  <si>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</si>
  <si>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</si>
  <si>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</si>
  <si>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</si>
  <si>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</si>
  <si>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</si>
  <si>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</si>
  <si>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</si>
  <si>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</si>
  <si>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</si>
  <si>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</si>
  <si>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</si>
  <si>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</si>
  <si>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</si>
  <si>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</si>
  <si>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</si>
  <si>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</si>
  <si>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</si>
  <si>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</si>
  <si>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</si>
  <si>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</si>
  <si>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</si>
  <si>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</si>
  <si>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</si>
  <si>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</si>
  <si>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</si>
  <si>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</si>
  <si>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</si>
  <si>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</si>
  <si>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</si>
  <si>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</si>
  <si>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</si>
  <si>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</si>
  <si>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</si>
  <si>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</si>
  <si>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</si>
  <si>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</si>
  <si>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</si>
  <si>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</si>
  <si>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</si>
  <si>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</si>
  <si>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</si>
  <si>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</si>
  <si>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</si>
  <si>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</si>
  <si>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</si>
  <si>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</si>
  <si>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</si>
  <si>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</si>
  <si>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</si>
  <si>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</si>
  <si>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</si>
  <si>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</si>
  <si>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</si>
  <si>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</si>
  <si>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</si>
  <si>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</si>
  <si>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</si>
  <si>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</si>
  <si>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</si>
  <si>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</si>
  <si>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</si>
  <si>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</si>
  <si>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</si>
  <si>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</si>
  <si>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</si>
  <si>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</si>
  <si>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</si>
  <si>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</si>
  <si>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</si>
  <si>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</si>
  <si>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</si>
  <si>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</si>
  <si>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</si>
  <si>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</si>
  <si>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</si>
  <si>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</si>
  <si>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</si>
  <si>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</si>
  <si>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</si>
  <si>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</si>
  <si>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</si>
  <si>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</si>
  <si>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</si>
  <si>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</si>
  <si>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</si>
  <si>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</si>
  <si>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</si>
  <si>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</si>
  <si>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</si>
  <si>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</si>
  <si>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</si>
  <si>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</si>
  <si>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</si>
  <si>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</si>
  <si>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</si>
  <si>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</si>
  <si>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</si>
  <si>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</si>
  <si>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</si>
  <si>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</si>
  <si>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</si>
  <si>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</si>
  <si>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</si>
  <si>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</si>
  <si>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</si>
  <si>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</si>
  <si>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</si>
  <si>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</si>
  <si>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</si>
  <si>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</si>
  <si>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</si>
  <si>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</si>
  <si>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</si>
  <si>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</si>
  <si>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</si>
  <si>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</si>
  <si>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</si>
  <si>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</si>
  <si>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</si>
  <si>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</si>
  <si>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</si>
  <si>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</si>
  <si>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</si>
  <si>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</si>
  <si>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</si>
  <si>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</si>
  <si>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</si>
  <si>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</si>
  <si>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</si>
  <si>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</si>
  <si>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</si>
  <si>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</si>
  <si>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</si>
  <si>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</si>
  <si>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</si>
  <si>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</si>
  <si>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</si>
  <si>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</si>
  <si>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</si>
  <si>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</si>
  <si>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</si>
  <si>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</si>
  <si>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</si>
  <si>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</si>
  <si>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</si>
  <si>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</si>
  <si>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</si>
  <si>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</si>
  <si>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</si>
  <si>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</si>
  <si>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</si>
  <si>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</si>
  <si>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</si>
  <si>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</si>
  <si>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</si>
  <si>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</si>
  <si>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</si>
  <si>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</si>
  <si>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</si>
  <si>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</si>
  <si>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</si>
  <si>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</si>
  <si>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</si>
  <si>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</si>
  <si>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</si>
  <si>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</si>
  <si>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</si>
  <si>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</si>
  <si>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</si>
  <si>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</si>
  <si>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</si>
  <si>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</si>
  <si>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</si>
  <si>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</si>
  <si>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</si>
  <si>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</si>
  <si>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</si>
  <si>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</si>
  <si>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</si>
  <si>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</si>
  <si>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</si>
  <si>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</si>
  <si>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</si>
  <si>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</si>
  <si>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</si>
  <si>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</si>
  <si>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</si>
  <si>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</si>
  <si>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</si>
  <si>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</si>
  <si>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</si>
  <si>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</si>
  <si>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</si>
  <si>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</si>
  <si>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</si>
  <si>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</si>
  <si>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</si>
  <si>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</si>
  <si>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</si>
  <si>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</si>
  <si>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</si>
  <si>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</si>
  <si>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</si>
  <si>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</si>
  <si>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</si>
  <si>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</si>
  <si>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</si>
  <si>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</si>
  <si>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</si>
  <si>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</si>
  <si>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</si>
  <si>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</si>
  <si>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</si>
  <si>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</si>
  <si>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</si>
  <si>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</si>
  <si>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</si>
  <si>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</si>
  <si>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</si>
  <si>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</si>
  <si>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</si>
  <si>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</si>
  <si>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</si>
  <si>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</si>
  <si>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</si>
  <si>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</si>
  <si>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</si>
  <si>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</si>
  <si>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</si>
  <si>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</si>
  <si>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</si>
  <si>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</si>
  <si>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</si>
  <si>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</si>
  <si>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</si>
  <si>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</si>
  <si>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</si>
  <si>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</si>
  <si>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</si>
  <si>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</si>
  <si>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</si>
  <si>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</si>
  <si>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</si>
  <si>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</si>
  <si>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</si>
  <si>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</si>
  <si>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</si>
  <si>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</si>
  <si>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</si>
  <si>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</si>
  <si>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</si>
  <si>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</si>
  <si>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</si>
  <si>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</si>
  <si>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</si>
  <si>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</si>
  <si>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</si>
  <si>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</si>
  <si>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</si>
  <si>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</si>
  <si>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</si>
  <si>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</si>
  <si>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</si>
  <si>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</si>
  <si>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</si>
  <si>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</si>
  <si>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</si>
  <si>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</si>
  <si>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</si>
  <si>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</si>
  <si>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</si>
  <si>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</si>
  <si>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</si>
  <si>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</si>
  <si>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</si>
  <si>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</si>
  <si>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</si>
  <si>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</si>
  <si>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</si>
  <si>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</si>
  <si>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</si>
  <si>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</si>
  <si>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</si>
  <si>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</si>
  <si>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</si>
  <si>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</si>
  <si>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</si>
  <si>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</si>
  <si>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</si>
  <si>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</si>
  <si>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</si>
  <si>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</si>
  <si>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</si>
  <si>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</si>
  <si>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</si>
  <si>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</si>
  <si>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</si>
  <si>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</si>
  <si>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</si>
  <si>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</si>
  <si>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</si>
  <si>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</si>
  <si>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</si>
  <si>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</si>
  <si>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</si>
  <si>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</si>
  <si>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</si>
  <si>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</si>
  <si>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</si>
  <si>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</si>
  <si>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</si>
  <si>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</si>
  <si>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</si>
  <si>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</si>
  <si>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</si>
  <si>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</si>
  <si>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</si>
  <si>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</si>
  <si>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</si>
  <si>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</si>
  <si>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</si>
  <si>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</si>
  <si>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</si>
  <si>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</si>
  <si>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</si>
  <si>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</si>
  <si>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</si>
  <si>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</si>
  <si>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</si>
  <si>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</si>
  <si>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</si>
  <si>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</si>
  <si>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</si>
  <si>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</si>
  <si>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</si>
  <si>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</si>
  <si>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</si>
  <si>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</si>
  <si>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</si>
  <si>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</si>
  <si>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</si>
  <si>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</si>
  <si>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</si>
  <si>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</si>
  <si>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</si>
  <si>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</si>
  <si>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</si>
  <si>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</si>
  <si>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</si>
  <si>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</si>
  <si>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</si>
  <si>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</si>
  <si>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</si>
  <si>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</si>
  <si>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</si>
  <si>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</si>
  <si>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</si>
  <si>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</si>
  <si>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</si>
  <si>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</si>
  <si>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</si>
  <si>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</si>
  <si>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</si>
  <si>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</si>
  <si>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</si>
  <si>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</si>
  <si>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</si>
  <si>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</si>
  <si>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</si>
  <si>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</si>
  <si>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</si>
  <si>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</si>
  <si>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</si>
  <si>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</si>
  <si>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</si>
  <si>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</si>
  <si>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</si>
  <si>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</si>
  <si>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</si>
  <si>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</si>
  <si>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</si>
  <si>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</si>
  <si>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</si>
  <si>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</si>
  <si>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</si>
  <si>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</si>
  <si>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</si>
  <si>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</si>
  <si>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</si>
  <si>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</si>
  <si>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</si>
  <si>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</si>
  <si>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</si>
  <si>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</si>
  <si>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</si>
  <si>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</si>
  <si>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</si>
  <si>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</si>
  <si>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</si>
  <si>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</si>
  <si>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</si>
  <si>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</si>
  <si>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</si>
  <si>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</si>
  <si>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</si>
  <si>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</si>
  <si>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</si>
  <si>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</si>
  <si>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</si>
  <si>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</si>
  <si>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</si>
  <si>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</si>
  <si>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</si>
  <si>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</si>
  <si>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</si>
  <si>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</si>
  <si>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</si>
  <si>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</si>
  <si>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</si>
  <si>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</si>
  <si>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</si>
  <si>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</si>
  <si>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</si>
  <si>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</si>
  <si>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</si>
  <si>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</si>
  <si>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</si>
  <si>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</si>
  <si>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</si>
  <si>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</si>
  <si>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</si>
  <si>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</si>
  <si>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</si>
  <si>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</si>
  <si>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</si>
  <si>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</si>
  <si>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</si>
  <si>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</si>
  <si>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</si>
  <si>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</si>
  <si>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</si>
  <si>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</si>
  <si>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</si>
  <si>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</si>
  <si>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</si>
  <si>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</si>
  <si>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</si>
  <si>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</si>
  <si>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</si>
  <si>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</si>
  <si>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</si>
  <si>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</si>
  <si>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</si>
  <si>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</si>
  <si>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</si>
  <si>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</si>
  <si>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</si>
  <si>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</si>
  <si>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</si>
  <si>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</si>
  <si>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</si>
  <si>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</si>
  <si>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</si>
  <si>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</si>
  <si>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</si>
  <si>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</si>
  <si>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</si>
  <si>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</si>
  <si>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</si>
  <si>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</si>
  <si>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</si>
  <si>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</si>
  <si>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</si>
  <si>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</si>
  <si>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</si>
  <si>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</si>
  <si>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</si>
  <si>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</si>
  <si>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</si>
  <si>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</si>
  <si>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</si>
  <si>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</si>
  <si>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</si>
  <si>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</si>
  <si>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</si>
  <si>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</si>
  <si>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</si>
  <si>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</si>
  <si>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</si>
  <si>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</si>
  <si>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</si>
  <si>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</si>
  <si>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</si>
  <si>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</si>
  <si>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</si>
  <si>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</si>
  <si>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</si>
  <si>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</si>
  <si>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</si>
  <si>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</si>
  <si>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</si>
  <si>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</si>
  <si>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</si>
  <si>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</si>
  <si>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</si>
  <si>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</si>
  <si>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</si>
  <si>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</si>
  <si>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</si>
  <si>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</si>
  <si>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</si>
  <si>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</si>
  <si>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</si>
  <si>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</si>
  <si>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</si>
  <si>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</si>
  <si>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</si>
  <si>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</si>
  <si>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</si>
  <si>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</si>
  <si>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</si>
  <si>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</si>
  <si>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</si>
  <si>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</si>
  <si>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</si>
  <si>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</si>
  <si>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</si>
  <si>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</si>
  <si>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</si>
  <si>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</si>
  <si>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</si>
  <si>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</si>
  <si>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</si>
  <si>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</si>
  <si>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</si>
  <si>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</si>
  <si>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</si>
  <si>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</si>
  <si>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</si>
  <si>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</si>
  <si>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</si>
  <si>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</si>
  <si>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</si>
  <si>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</si>
  <si>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</si>
  <si>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</si>
  <si>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</si>
  <si>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</si>
  <si>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</si>
  <si>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</si>
  <si>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</si>
  <si>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</si>
  <si>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</si>
  <si>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</si>
  <si>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</si>
  <si>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</si>
  <si>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</si>
  <si>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</si>
  <si>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</si>
  <si>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</si>
  <si>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</si>
  <si>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</si>
  <si>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</si>
  <si>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</si>
  <si>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</si>
  <si>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</si>
  <si>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</si>
  <si>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</si>
  <si>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</si>
  <si>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</si>
  <si>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</si>
  <si>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</si>
  <si>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</si>
  <si>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</si>
  <si>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</si>
  <si>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</si>
  <si>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</si>
  <si>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</si>
  <si>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</si>
  <si>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</si>
  <si>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</si>
  <si>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</si>
  <si>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</si>
  <si>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</si>
  <si>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</si>
  <si>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</si>
  <si>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</si>
  <si>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</si>
  <si>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</si>
  <si>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</si>
  <si>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</si>
  <si>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</si>
  <si>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</si>
  <si>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</si>
  <si>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</si>
  <si>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</si>
  <si>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</si>
  <si>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</si>
  <si>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</si>
  <si>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</si>
  <si>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</si>
  <si>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</si>
  <si>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</si>
  <si>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</si>
  <si>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</si>
  <si>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</si>
  <si>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</si>
  <si>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</si>
  <si>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</si>
  <si>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</si>
  <si>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</si>
  <si>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</si>
  <si>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</si>
  <si>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</si>
  <si>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</si>
  <si>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</si>
  <si>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</si>
  <si>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</si>
  <si>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</si>
  <si>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</si>
  <si>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</si>
  <si>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</si>
  <si>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</si>
  <si>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</si>
  <si>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</si>
  <si>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</si>
  <si>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</si>
  <si>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</si>
  <si>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</si>
  <si>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</si>
  <si>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</si>
  <si>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</si>
  <si>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</si>
  <si>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</si>
  <si>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</si>
  <si>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</si>
  <si>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</si>
  <si>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</si>
  <si>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</si>
  <si>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</si>
  <si>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</si>
  <si>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</si>
  <si>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</si>
  <si>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</si>
  <si>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</si>
  <si>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</si>
  <si>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</si>
  <si>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</si>
  <si>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</si>
  <si>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</si>
  <si>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</si>
  <si>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</si>
  <si>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</si>
  <si>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</si>
  <si>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</si>
  <si>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</si>
  <si>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</si>
  <si>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</si>
  <si>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</si>
  <si>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</si>
  <si>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</si>
  <si>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</si>
  <si>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</si>
  <si>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</si>
  <si>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</si>
  <si>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</si>
  <si>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</si>
  <si>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</si>
  <si>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</si>
  <si>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</si>
  <si>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</si>
  <si>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</si>
  <si>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</si>
  <si>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</si>
  <si>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</si>
  <si>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</si>
  <si>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</si>
  <si>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</si>
  <si>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</si>
  <si>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</si>
  <si>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</si>
  <si>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</si>
  <si>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</si>
  <si>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</si>
  <si>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</si>
  <si>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</si>
  <si>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</si>
  <si>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</si>
  <si>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</si>
  <si>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</si>
  <si>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</si>
  <si>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</si>
  <si>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</si>
  <si>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</si>
  <si>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</si>
  <si>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</si>
  <si>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</si>
  <si>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</si>
  <si>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</si>
  <si>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</si>
  <si>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</si>
  <si>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</si>
  <si>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</si>
  <si>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</si>
  <si>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</si>
  <si>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</si>
  <si>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</si>
  <si>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</si>
  <si>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</si>
  <si>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</si>
  <si>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</si>
  <si>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</si>
  <si>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</si>
  <si>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</si>
  <si>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</si>
  <si>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</si>
  <si>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</si>
  <si>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</si>
  <si>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</si>
  <si>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</si>
  <si>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</si>
  <si>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</si>
  <si>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</si>
  <si>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</si>
  <si>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</si>
  <si>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</si>
  <si>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</si>
  <si>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</si>
  <si>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</si>
  <si>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</si>
  <si>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</si>
  <si>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</si>
  <si>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</si>
  <si>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</si>
  <si>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</si>
  <si>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</si>
  <si>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</si>
  <si>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</si>
  <si>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</si>
  <si>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</si>
  <si>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</si>
  <si>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</si>
  <si>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</si>
  <si>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</si>
  <si>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</si>
  <si>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</si>
  <si>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</si>
  <si>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</si>
  <si>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</si>
  <si>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</si>
  <si>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</si>
  <si>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</si>
  <si>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</si>
  <si>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</si>
  <si>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</si>
  <si>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</si>
  <si>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</si>
  <si>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</si>
  <si>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</si>
  <si>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</si>
  <si>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</si>
  <si>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</si>
  <si>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</si>
  <si>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</si>
  <si>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</si>
  <si>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</si>
  <si>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</si>
  <si>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</si>
  <si>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</si>
  <si>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</si>
  <si>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</si>
  <si>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</si>
  <si>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</si>
  <si>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</si>
  <si>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</si>
  <si>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</si>
  <si>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</si>
  <si>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</si>
  <si>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</si>
  <si>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</si>
  <si>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</si>
  <si>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</si>
  <si>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</si>
  <si>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</si>
  <si>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</si>
  <si>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</si>
  <si>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</si>
  <si>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</si>
  <si>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</si>
  <si>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</si>
  <si>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</si>
  <si>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</si>
  <si>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</si>
  <si>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</si>
  <si>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</si>
  <si>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</si>
  <si>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</si>
  <si>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</si>
  <si>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</si>
  <si>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</si>
  <si>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</si>
  <si>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</si>
  <si>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</si>
  <si>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</si>
  <si>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</si>
  <si>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</si>
  <si>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</si>
  <si>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</si>
  <si>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</si>
  <si>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</si>
  <si>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</si>
  <si>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</si>
  <si>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</si>
  <si>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</si>
  <si>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</si>
  <si>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</si>
  <si>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</si>
  <si>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</si>
  <si>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</si>
  <si>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</si>
  <si>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</si>
  <si>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</si>
  <si>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</si>
  <si>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</si>
  <si>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</si>
  <si>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</si>
  <si>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</si>
  <si>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</si>
  <si>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</si>
  <si>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</si>
  <si>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</si>
  <si>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</si>
  <si>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</si>
  <si>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</si>
  <si>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</si>
  <si>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</si>
  <si>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</si>
  <si>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</si>
  <si>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</si>
  <si>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</si>
  <si>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</si>
  <si>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</si>
  <si>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</si>
  <si>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</si>
  <si>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</si>
  <si>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</si>
  <si>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</si>
  <si>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</si>
  <si>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</si>
  <si>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</si>
  <si>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</si>
  <si>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</si>
  <si>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</si>
  <si>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</si>
  <si>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</si>
  <si>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</si>
  <si>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</si>
  <si>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</si>
  <si>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</si>
  <si>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</si>
  <si>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</si>
  <si>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</si>
  <si>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</si>
  <si>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</si>
  <si>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</si>
  <si>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</si>
  <si>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</si>
  <si>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</si>
  <si>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</si>
  <si>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</si>
  <si>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</si>
  <si>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</si>
  <si>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</si>
  <si>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</si>
  <si>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</si>
  <si>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</si>
  <si>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</si>
  <si>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</si>
  <si>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</si>
  <si>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</si>
  <si>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</si>
  <si>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</si>
  <si>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</si>
  <si>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</si>
  <si>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</si>
  <si>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</si>
  <si>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</si>
  <si>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</si>
  <si>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</si>
  <si>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</si>
  <si>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</si>
  <si>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</si>
  <si>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</si>
  <si>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</si>
  <si>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</si>
  <si>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</si>
  <si>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</si>
  <si>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</si>
  <si>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</si>
  <si>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</si>
  <si>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</si>
  <si>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</si>
  <si>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</si>
  <si>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</si>
  <si>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</si>
  <si>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</si>
  <si>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</si>
  <si>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</si>
  <si>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</si>
  <si>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</si>
  <si>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</si>
  <si>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</si>
  <si>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</si>
  <si>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</si>
  <si>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</si>
  <si>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</si>
  <si>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</si>
  <si>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</si>
  <si>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</si>
  <si>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</si>
  <si>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</si>
  <si>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</si>
  <si>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</si>
  <si>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</si>
  <si>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</si>
  <si>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</si>
  <si>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</si>
  <si>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</si>
  <si>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</si>
  <si>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</si>
  <si>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</si>
  <si>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</si>
  <si>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</si>
  <si>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</si>
  <si>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</si>
  <si>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</si>
  <si>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</si>
  <si>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</si>
  <si>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</si>
  <si>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</si>
  <si>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</si>
  <si>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</si>
  <si>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</si>
  <si>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</si>
  <si>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</si>
  <si>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</si>
  <si>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</si>
  <si>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</si>
  <si>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</si>
  <si>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</si>
  <si>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</si>
  <si>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</si>
  <si>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</si>
  <si>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</si>
  <si>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</si>
  <si>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</si>
  <si>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</si>
  <si>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</si>
  <si>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</si>
  <si>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</si>
  <si>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</si>
  <si>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</si>
  <si>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</si>
  <si>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</si>
  <si>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</si>
  <si>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</si>
  <si>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</si>
  <si>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</si>
  <si>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</si>
  <si>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</si>
  <si>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</si>
  <si>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</si>
  <si>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</si>
  <si>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</si>
  <si>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</si>
  <si>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</si>
  <si>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</si>
  <si>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</si>
  <si>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</si>
  <si>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</si>
  <si>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</si>
  <si>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</si>
  <si>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</si>
  <si>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</si>
  <si>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</si>
  <si>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</si>
  <si>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</si>
  <si>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</si>
  <si>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</si>
  <si>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</si>
  <si>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</si>
  <si>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</si>
  <si>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</si>
  <si>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</si>
  <si>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</si>
  <si>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</si>
  <si>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</si>
  <si>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</si>
  <si>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</si>
  <si>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</si>
  <si>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</si>
  <si>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</si>
  <si>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</si>
  <si>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</si>
  <si>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</si>
  <si>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</si>
  <si>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</si>
  <si>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</si>
  <si>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</si>
  <si>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</si>
  <si>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</si>
  <si>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</si>
  <si>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</si>
  <si>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</si>
  <si>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</si>
  <si>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</si>
  <si>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</si>
  <si>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</si>
  <si>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</si>
  <si>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</si>
  <si>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</si>
  <si>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</si>
  <si>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</si>
  <si>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</si>
  <si>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</si>
  <si>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</si>
  <si>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</si>
  <si>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</si>
  <si>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</si>
  <si>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</si>
  <si>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</si>
  <si>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</si>
  <si>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</si>
  <si>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</si>
  <si>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</si>
  <si>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</si>
  <si>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</si>
  <si>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</si>
  <si>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</si>
  <si>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</si>
  <si>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</si>
  <si>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</si>
  <si>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</si>
  <si>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</si>
  <si>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</si>
  <si>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</si>
  <si>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</si>
  <si>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</si>
  <si>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</si>
  <si>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</si>
  <si>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</si>
  <si>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</si>
  <si>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</si>
  <si>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</si>
  <si>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</si>
  <si>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</si>
  <si>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</si>
  <si>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</si>
  <si>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</si>
  <si>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</si>
  <si>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</si>
  <si>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</si>
  <si>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</si>
  <si>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</si>
  <si>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</si>
  <si>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</si>
  <si>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</si>
  <si>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</si>
  <si>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</si>
  <si>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</si>
  <si>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</si>
  <si>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</si>
  <si>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</si>
  <si>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</si>
  <si>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</si>
  <si>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</si>
  <si>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</si>
  <si>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</si>
  <si>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</si>
  <si>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</si>
  <si>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</si>
  <si>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</si>
  <si>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</si>
  <si>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</si>
  <si>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</si>
  <si>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</si>
  <si>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</si>
  <si>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</si>
  <si>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</si>
  <si>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</si>
  <si>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</si>
  <si>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</si>
  <si>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</si>
  <si>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</si>
  <si>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</si>
  <si>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</si>
  <si>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</si>
  <si>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</si>
  <si>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</si>
  <si>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</si>
  <si>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</si>
  <si>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</si>
  <si>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</si>
  <si>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</si>
  <si>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</si>
  <si>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</si>
  <si>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</si>
  <si>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</si>
  <si>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</si>
  <si>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</si>
  <si>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</si>
  <si>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</si>
  <si>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</si>
  <si>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</si>
  <si>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</si>
  <si>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</si>
  <si>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</si>
  <si>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</si>
  <si>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</si>
  <si>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</si>
  <si>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</si>
  <si>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</si>
  <si>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</si>
  <si>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</si>
  <si>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</si>
  <si>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</si>
  <si>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</si>
  <si>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</si>
  <si>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</si>
  <si>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</si>
  <si>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</si>
  <si>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</si>
  <si>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</si>
  <si>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</si>
  <si>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</si>
  <si>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</si>
  <si>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</si>
  <si>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</si>
  <si>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</si>
  <si>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</si>
  <si>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</si>
  <si>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</si>
  <si>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</si>
  <si>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</si>
  <si>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</si>
  <si>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</si>
  <si>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</si>
  <si>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</si>
  <si>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</si>
  <si>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</si>
  <si>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</si>
  <si>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</si>
  <si>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</si>
  <si>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</si>
  <si>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</si>
  <si>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</si>
  <si>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</si>
  <si>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</si>
  <si>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</si>
  <si>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</si>
  <si>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</si>
  <si>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</si>
  <si>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</si>
  <si>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</si>
  <si>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</si>
  <si>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</si>
  <si>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</si>
  <si>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</si>
  <si>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</si>
  <si>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</si>
  <si>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</si>
  <si>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</si>
  <si>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</si>
  <si>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</si>
  <si>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</si>
  <si>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</si>
  <si>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</si>
  <si>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</si>
  <si>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</si>
  <si>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</si>
  <si>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</si>
  <si>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</si>
  <si>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</si>
  <si>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</si>
  <si>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</si>
  <si>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</si>
  <si>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</si>
  <si>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</si>
  <si>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</si>
  <si>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</si>
  <si>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</si>
  <si>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</si>
  <si>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</si>
  <si>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</si>
  <si>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</si>
  <si>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</si>
  <si>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</si>
  <si>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</si>
  <si>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</si>
  <si>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</si>
  <si>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</si>
  <si>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</si>
  <si>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</si>
  <si>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</si>
  <si>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</si>
  <si>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</si>
  <si>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</si>
  <si>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</si>
  <si>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</si>
  <si>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</si>
  <si>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</si>
  <si>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</si>
  <si>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</si>
  <si>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</si>
  <si>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</si>
  <si>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</si>
  <si>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</si>
  <si>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</si>
  <si>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</si>
  <si>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</si>
  <si>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</si>
  <si>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</si>
  <si>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</si>
  <si>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</si>
  <si>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</si>
  <si>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</si>
  <si>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</si>
  <si>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</si>
  <si>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</si>
  <si>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</si>
  <si>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</si>
  <si>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</si>
  <si>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</si>
  <si>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</si>
  <si>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</si>
  <si>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</si>
  <si>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</si>
  <si>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</si>
  <si>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</si>
  <si>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</si>
  <si>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</si>
  <si>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</si>
  <si>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</si>
  <si>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</si>
  <si>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</si>
  <si>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</si>
  <si>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</si>
  <si>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</si>
  <si>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</si>
  <si>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</si>
  <si>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</si>
  <si>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</si>
  <si>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</si>
  <si>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</si>
  <si>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</si>
  <si>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</si>
  <si>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</si>
  <si>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</si>
  <si>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</si>
  <si>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</si>
  <si>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</si>
  <si>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</si>
  <si>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</si>
  <si>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</si>
  <si>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</si>
  <si>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</si>
  <si>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</si>
  <si>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</si>
  <si>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</si>
  <si>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</si>
  <si>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</si>
  <si>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</si>
  <si>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</si>
  <si>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</si>
  <si>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</si>
  <si>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</si>
  <si>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</si>
  <si>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</si>
  <si>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</si>
  <si>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</si>
  <si>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</si>
  <si>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</si>
  <si>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</si>
  <si>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</si>
  <si>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</si>
  <si>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</si>
  <si>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</si>
  <si>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</si>
  <si>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</si>
  <si>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</si>
  <si>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</si>
  <si>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</si>
  <si>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</si>
  <si>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</si>
  <si>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</si>
  <si>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</si>
  <si>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</si>
  <si>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</si>
  <si>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</si>
  <si>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</si>
  <si>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</si>
  <si>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</si>
  <si>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</si>
  <si>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</si>
  <si>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</si>
  <si>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</si>
  <si>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</si>
  <si>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</si>
  <si>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</si>
  <si>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</si>
  <si>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</si>
  <si>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</si>
  <si>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</si>
  <si>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</si>
  <si>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</si>
  <si>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</si>
  <si>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</si>
  <si>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</si>
  <si>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</si>
  <si>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</si>
  <si>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</si>
  <si>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</si>
  <si>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</si>
  <si>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</si>
  <si>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</si>
  <si>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</si>
  <si>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</si>
  <si>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</si>
  <si>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</si>
  <si>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</si>
  <si>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</si>
  <si>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</si>
  <si>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</si>
  <si>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</si>
  <si>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</si>
  <si>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</si>
  <si>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</si>
  <si>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</si>
  <si>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</si>
  <si>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</si>
  <si>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</si>
  <si>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</si>
  <si>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</si>
  <si>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</si>
  <si>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</si>
  <si>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</si>
  <si>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</si>
  <si>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</si>
  <si>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</si>
  <si>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</si>
  <si>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</si>
  <si>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</si>
  <si>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</si>
  <si>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</si>
  <si>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</si>
  <si>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</si>
  <si>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</si>
  <si>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</si>
  <si>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</si>
  <si>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</si>
  <si>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</si>
  <si>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</si>
  <si>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</si>
  <si>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</si>
  <si>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</si>
  <si>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</si>
  <si>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</si>
  <si>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</si>
  <si>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</si>
  <si>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</si>
  <si>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</si>
  <si>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</si>
  <si>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</si>
  <si>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</si>
  <si>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</si>
  <si>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</si>
  <si>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</si>
  <si>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</si>
  <si>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</si>
  <si>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</si>
  <si>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</si>
  <si>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</si>
  <si>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</si>
  <si>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</si>
  <si>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</si>
  <si>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</si>
  <si>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</si>
  <si>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</si>
  <si>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</si>
  <si>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</si>
  <si>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</si>
  <si>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</si>
  <si>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</si>
  <si>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</si>
  <si>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</si>
  <si>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</si>
  <si>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</si>
  <si>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</si>
  <si>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</si>
  <si>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</si>
  <si>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</si>
  <si>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</si>
  <si>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</si>
  <si>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</si>
  <si>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</si>
  <si>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</si>
  <si>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</si>
  <si>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</si>
  <si>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</si>
  <si>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</si>
  <si>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</si>
  <si>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</si>
  <si>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</si>
  <si>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</si>
  <si>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</si>
  <si>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</si>
  <si>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</si>
  <si>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</si>
  <si>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</si>
  <si>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</si>
  <si>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</si>
  <si>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</si>
  <si>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</si>
  <si>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</si>
  <si>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</si>
  <si>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</si>
  <si>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</si>
  <si>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</si>
  <si>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</si>
  <si>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</si>
  <si>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</si>
  <si>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</si>
  <si>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</si>
  <si>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</si>
  <si>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</si>
  <si>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</si>
  <si>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</si>
  <si>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</si>
  <si>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</si>
  <si>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</si>
  <si>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</si>
  <si>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</si>
  <si>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</si>
  <si>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</si>
  <si>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</si>
  <si>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</si>
  <si>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</si>
  <si>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</si>
  <si>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</si>
  <si>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</si>
  <si>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</si>
  <si>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</si>
  <si>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</si>
  <si>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</si>
  <si>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</si>
  <si>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</si>
  <si>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</si>
  <si>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</si>
  <si>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</si>
  <si>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</si>
  <si>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</si>
  <si>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</si>
  <si>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</si>
  <si>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</si>
  <si>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</si>
  <si>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</si>
  <si>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</si>
  <si>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</si>
  <si>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</si>
  <si>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</si>
  <si>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</si>
  <si>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</si>
  <si>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</si>
  <si>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</si>
  <si>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</si>
  <si>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</si>
  <si>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</si>
  <si>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</si>
  <si>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</si>
  <si>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</si>
  <si>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</si>
  <si>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</si>
  <si>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</si>
  <si>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</si>
  <si>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</si>
  <si>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</si>
  <si>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</si>
  <si>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</si>
  <si>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</si>
  <si>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</si>
  <si>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</si>
  <si>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</si>
  <si>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</si>
  <si>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</si>
  <si>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</si>
  <si>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</si>
  <si>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</si>
  <si>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</si>
  <si>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</si>
  <si>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</si>
  <si>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</si>
  <si>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</si>
  <si>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</si>
  <si>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</si>
  <si>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</si>
  <si>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</si>
  <si>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</si>
  <si>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</si>
  <si>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</si>
  <si>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</si>
  <si>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</si>
  <si>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</si>
  <si>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</si>
  <si>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</si>
  <si>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</si>
  <si>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</si>
  <si>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</si>
  <si>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</si>
  <si>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</si>
  <si>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</si>
  <si>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</si>
  <si>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</si>
  <si>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</si>
  <si>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</si>
  <si>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</si>
  <si>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</si>
  <si>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</si>
  <si>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</si>
  <si>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</si>
  <si>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</si>
  <si>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</si>
  <si>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</si>
  <si>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</si>
  <si>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</si>
  <si>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</si>
  <si>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</si>
  <si>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</si>
  <si>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</si>
  <si>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</si>
  <si>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</si>
  <si>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</si>
  <si>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</si>
  <si>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</si>
  <si>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</si>
  <si>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</si>
  <si>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</si>
  <si>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</si>
  <si>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</si>
  <si>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</si>
  <si>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</si>
  <si>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</si>
  <si>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</si>
  <si>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</si>
  <si>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</si>
  <si>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</si>
  <si>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</si>
  <si>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</si>
  <si>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</si>
  <si>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</si>
  <si>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</si>
  <si>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</si>
  <si>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</si>
  <si>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</si>
  <si>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</si>
  <si>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</si>
  <si>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</si>
  <si>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</si>
  <si>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</si>
  <si>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</si>
  <si>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</si>
  <si>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</si>
  <si>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</si>
  <si>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</si>
  <si>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</si>
  <si>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</si>
  <si>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</si>
  <si>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</si>
  <si>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</si>
  <si>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</si>
  <si>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</si>
  <si>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</si>
  <si>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</si>
  <si>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</si>
  <si>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</si>
  <si>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</si>
  <si>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</si>
  <si>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</si>
  <si>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</si>
  <si>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</si>
  <si>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</si>
  <si>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</si>
  <si>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</si>
  <si>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</si>
  <si>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</si>
  <si>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</si>
  <si>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</si>
  <si>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</si>
  <si>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</si>
  <si>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</si>
  <si>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</si>
  <si>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</si>
  <si>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</si>
  <si>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</si>
  <si>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</si>
  <si>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</si>
  <si>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</si>
  <si>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</si>
  <si>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</si>
  <si>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</si>
  <si>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</si>
  <si>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</si>
  <si>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</si>
  <si>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</si>
  <si>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</si>
  <si>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</si>
  <si>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</si>
  <si>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</si>
  <si>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</si>
  <si>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</si>
  <si>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</si>
  <si>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</si>
  <si>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</si>
  <si>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</si>
  <si>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</si>
  <si>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</si>
  <si>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</si>
  <si>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</si>
  <si>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</si>
  <si>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</si>
  <si>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</si>
  <si>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</si>
  <si>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</si>
  <si>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</si>
  <si>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</si>
  <si>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</si>
  <si>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</si>
  <si>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</si>
  <si>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</si>
  <si>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</si>
  <si>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</si>
  <si>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</si>
  <si>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</si>
  <si>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</si>
  <si>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</si>
  <si>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</si>
  <si>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</si>
  <si>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</si>
  <si>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</si>
  <si>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</si>
  <si>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</si>
  <si>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</si>
  <si>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</si>
  <si>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</si>
  <si>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</si>
  <si>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</si>
  <si>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</si>
  <si>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</si>
  <si>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</si>
  <si>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</si>
  <si>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</si>
  <si>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</si>
  <si>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</si>
  <si>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</si>
  <si>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</si>
  <si>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</si>
  <si>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</si>
  <si>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</si>
  <si>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</si>
  <si>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</si>
  <si>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</si>
  <si>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</si>
  <si>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</si>
  <si>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</si>
  <si>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</si>
  <si>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</si>
  <si>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</si>
  <si>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</si>
  <si>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</si>
  <si>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</si>
  <si>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</si>
  <si>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</si>
  <si>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</si>
  <si>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</si>
  <si>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</si>
  <si>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</si>
  <si>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</si>
  <si>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</si>
  <si>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</si>
  <si>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</si>
  <si>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</si>
  <si>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</si>
  <si>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</si>
  <si>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</si>
  <si>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</si>
  <si>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</si>
  <si>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</si>
  <si>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</si>
  <si>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</si>
  <si>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</si>
  <si>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</si>
  <si>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</si>
  <si>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</si>
  <si>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</si>
  <si>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</si>
  <si>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</si>
  <si>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</si>
  <si>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</si>
  <si>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</si>
  <si>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</si>
  <si>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</si>
  <si>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</si>
  <si>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</si>
  <si>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</si>
  <si>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</si>
  <si>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</si>
  <si>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</si>
  <si>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</si>
  <si>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</si>
  <si>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</si>
  <si>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</si>
  <si>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</si>
  <si>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</si>
  <si>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</si>
  <si>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</si>
  <si>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</si>
  <si>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</si>
  <si>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</si>
  <si>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</si>
  <si>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</si>
  <si>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</si>
  <si>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</si>
  <si>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</si>
  <si>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</si>
  <si>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</si>
  <si>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</si>
  <si>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</si>
  <si>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</si>
  <si>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</si>
  <si>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</si>
  <si>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</si>
  <si>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</si>
  <si>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</si>
  <si>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</si>
  <si>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</si>
  <si>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</si>
  <si>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</si>
  <si>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</si>
  <si>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</si>
  <si>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</si>
  <si>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</si>
  <si>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</si>
  <si>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</si>
  <si>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</si>
  <si>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</si>
  <si>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</si>
  <si>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</si>
  <si>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</si>
  <si>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</si>
  <si>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</si>
  <si>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</si>
  <si>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</si>
  <si>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</si>
  <si>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</si>
  <si>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</si>
  <si>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</si>
  <si>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</si>
  <si>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</si>
  <si>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</si>
  <si>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</si>
  <si>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</si>
  <si>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</si>
  <si>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</si>
  <si>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</si>
  <si>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</si>
  <si>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</si>
  <si>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</si>
  <si>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</si>
  <si>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</si>
  <si>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</si>
  <si>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</si>
  <si>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</si>
  <si>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</si>
  <si>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</si>
  <si>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</si>
  <si>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</si>
  <si>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</si>
  <si>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</si>
  <si>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</si>
  <si>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</si>
  <si>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</si>
  <si>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</si>
  <si>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</si>
  <si>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</si>
  <si>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</si>
  <si>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</si>
  <si>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</si>
  <si>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</si>
  <si>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</si>
  <si>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</si>
  <si>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</si>
  <si>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</si>
  <si>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</si>
  <si>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</si>
  <si>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</si>
  <si>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</si>
  <si>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</si>
  <si>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</si>
  <si>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</si>
  <si>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</si>
  <si>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</si>
  <si>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</si>
  <si>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</si>
  <si>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</si>
  <si>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</si>
  <si>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</si>
  <si>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</si>
  <si>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</si>
  <si>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</si>
  <si>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</si>
  <si>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</si>
  <si>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</si>
  <si>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</si>
  <si>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</si>
  <si>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</si>
  <si>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</si>
  <si>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</si>
  <si>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</si>
  <si>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</si>
  <si>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</si>
  <si>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</si>
  <si>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</si>
  <si>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</si>
  <si>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</si>
  <si>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</si>
  <si>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</si>
  <si>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</si>
  <si>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</si>
  <si>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</si>
  <si>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</si>
  <si>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</si>
  <si>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</si>
  <si>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</si>
  <si>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</si>
  <si>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</si>
  <si>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</si>
  <si>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</si>
  <si>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</si>
  <si>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</si>
  <si>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</si>
  <si>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</si>
  <si>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</si>
  <si>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</si>
  <si>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</si>
  <si>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</si>
  <si>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</si>
  <si>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</si>
  <si>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</si>
  <si>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</si>
  <si>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</si>
  <si>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</si>
  <si>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</si>
  <si>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</si>
  <si>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</si>
  <si>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</si>
  <si>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</si>
  <si>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</si>
  <si>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</si>
  <si>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</si>
  <si>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</si>
  <si>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</si>
  <si>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</si>
  <si>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</si>
  <si>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</si>
  <si>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</si>
  <si>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</si>
  <si>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</si>
  <si>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</si>
  <si>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</si>
  <si>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</si>
  <si>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</si>
  <si>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</si>
  <si>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</si>
  <si>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</si>
  <si>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</si>
  <si>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</si>
  <si>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</si>
  <si>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</si>
  <si>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</si>
  <si>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</si>
  <si>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</si>
  <si>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</si>
  <si>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</si>
  <si>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</si>
  <si>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</si>
  <si>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</si>
  <si>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</si>
  <si>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</si>
  <si>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</si>
  <si>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</si>
  <si>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</si>
  <si>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</si>
  <si>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</si>
  <si>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</si>
  <si>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</si>
  <si>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</si>
  <si>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</si>
  <si>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</si>
  <si>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</si>
  <si>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</si>
  <si>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</si>
  <si>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</si>
  <si>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</si>
  <si>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</si>
  <si>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</si>
  <si>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</si>
  <si>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</si>
  <si>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</si>
  <si>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</si>
  <si>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</si>
  <si>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</si>
  <si>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</si>
  <si>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</si>
  <si>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</si>
  <si>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</si>
  <si>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</si>
  <si>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</si>
  <si>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</si>
  <si>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</si>
  <si>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</si>
  <si>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</si>
  <si>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</si>
  <si>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</si>
  <si>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</si>
  <si>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</si>
  <si>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</si>
  <si>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</si>
  <si>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</si>
  <si>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</si>
  <si>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</si>
  <si>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</si>
  <si>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</si>
  <si>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</si>
  <si>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</si>
  <si>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</si>
  <si>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</si>
  <si>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</si>
  <si>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</si>
  <si>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</si>
  <si>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</si>
  <si>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</si>
  <si>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</si>
  <si>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</si>
  <si>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</si>
  <si>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</si>
  <si>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</si>
  <si>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</si>
  <si>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</si>
  <si>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</si>
  <si>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</si>
  <si>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</si>
  <si>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</si>
  <si>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</si>
  <si>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</si>
  <si>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</si>
  <si>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</si>
  <si>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</si>
  <si>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</si>
  <si>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</si>
  <si>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</si>
  <si>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</si>
  <si>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</si>
  <si>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</si>
  <si>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</si>
  <si>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</si>
  <si>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</si>
  <si>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</si>
  <si>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</si>
  <si>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</si>
  <si>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</si>
  <si>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</si>
  <si>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</si>
  <si>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</si>
  <si>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</si>
  <si>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</si>
  <si>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</si>
  <si>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</si>
  <si>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</si>
  <si>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</si>
  <si>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</si>
  <si>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</si>
  <si>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</si>
  <si>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</si>
  <si>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</si>
  <si>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</si>
  <si>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</si>
  <si>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</si>
  <si>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</si>
  <si>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</si>
  <si>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</si>
  <si>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</si>
  <si>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</si>
  <si>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</si>
  <si>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</si>
  <si>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</si>
  <si>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</si>
  <si>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</si>
  <si>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</si>
  <si>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</si>
  <si>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</si>
  <si>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</si>
  <si>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</si>
  <si>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</si>
  <si>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</si>
  <si>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</si>
  <si>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</si>
  <si>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</si>
  <si>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</si>
  <si>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</si>
  <si>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</si>
  <si>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</si>
  <si>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</si>
  <si>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</si>
  <si>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</si>
  <si>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</si>
  <si>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</si>
  <si>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</si>
  <si>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</si>
  <si>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</si>
  <si>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</si>
  <si>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</si>
  <si>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</si>
  <si>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</si>
  <si>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</si>
  <si>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</si>
  <si>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</si>
  <si>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</si>
  <si>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</si>
  <si>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</si>
  <si>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</si>
  <si>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</si>
  <si>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</si>
  <si>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</si>
  <si>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</si>
  <si>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</si>
  <si>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</si>
  <si>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</si>
  <si>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</si>
  <si>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</si>
  <si>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</si>
  <si>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</si>
  <si>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</si>
  <si>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</si>
  <si>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</si>
  <si>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</si>
  <si>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</si>
  <si>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</si>
  <si>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</si>
  <si>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</si>
  <si>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</si>
  <si>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</si>
  <si>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</si>
  <si>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</si>
  <si>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</si>
  <si>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</si>
  <si>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</si>
  <si>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</si>
  <si>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</si>
  <si>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</si>
  <si>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</si>
  <si>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</si>
  <si>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</si>
  <si>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</si>
  <si>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</si>
  <si>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</si>
  <si>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</si>
  <si>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</si>
  <si>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</si>
  <si>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</si>
  <si>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</si>
  <si>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</si>
  <si>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</si>
  <si>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</si>
  <si>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</si>
  <si>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</si>
  <si>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</si>
  <si>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</si>
  <si>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</si>
  <si>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</si>
  <si>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</si>
  <si>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</si>
  <si>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</si>
  <si>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</si>
  <si>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</si>
  <si>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</si>
  <si>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</si>
  <si>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</si>
  <si>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</si>
  <si>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</si>
  <si>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</si>
  <si>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</si>
  <si>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</si>
  <si>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</si>
  <si>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</si>
  <si>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</si>
  <si>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</si>
  <si>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</si>
  <si>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</si>
  <si>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</si>
  <si>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</si>
  <si>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</si>
  <si>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</si>
  <si>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</si>
  <si>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</si>
  <si>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</si>
  <si>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</si>
  <si>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</si>
  <si>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</si>
  <si>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</si>
  <si>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</si>
  <si>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</si>
  <si>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</si>
  <si>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</si>
  <si>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</si>
  <si>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</si>
  <si>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</si>
  <si>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</si>
  <si>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</si>
  <si>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</si>
  <si>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</si>
  <si>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</si>
  <si>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</si>
  <si>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</si>
  <si>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</si>
  <si>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</si>
  <si>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</si>
  <si>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</si>
  <si>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</si>
  <si>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</si>
  <si>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</si>
  <si>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</si>
  <si>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</si>
  <si>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</si>
  <si>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</si>
  <si>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</si>
  <si>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</si>
  <si>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</si>
  <si>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</si>
  <si>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</si>
  <si>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</si>
  <si>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</si>
  <si>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</si>
  <si>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</si>
  <si>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</si>
  <si>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</si>
  <si>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</si>
  <si>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</si>
  <si>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</si>
  <si>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</si>
  <si>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</si>
  <si>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</si>
  <si>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</si>
  <si>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</si>
  <si>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</si>
  <si>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</si>
  <si>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</si>
  <si>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</si>
  <si>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</si>
  <si>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</si>
  <si>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</si>
  <si>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</si>
  <si>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</si>
  <si>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</si>
  <si>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</si>
  <si>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</si>
  <si>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</si>
  <si>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</si>
  <si>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</si>
  <si>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</si>
  <si>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</si>
  <si>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</si>
  <si>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</si>
  <si>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</si>
  <si>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</si>
  <si>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</si>
  <si>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</si>
  <si>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</si>
  <si>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</si>
  <si>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</si>
  <si>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</si>
  <si>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</si>
  <si>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</si>
  <si>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</si>
  <si>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</si>
  <si>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</si>
  <si>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</si>
  <si>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</si>
  <si>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</si>
  <si>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</si>
  <si>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</si>
  <si>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</si>
  <si>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</si>
  <si>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</si>
  <si>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</si>
  <si>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</si>
  <si>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</si>
  <si>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</si>
  <si>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</si>
  <si>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</si>
  <si>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</si>
  <si>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</si>
  <si>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</si>
  <si>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</si>
  <si>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</si>
  <si>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</si>
  <si>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</si>
  <si>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</si>
  <si>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</si>
  <si>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</si>
  <si>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</si>
  <si>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</si>
  <si>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</si>
  <si>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</si>
  <si>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</si>
  <si>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</si>
  <si>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</si>
  <si>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</si>
  <si>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</si>
  <si>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</si>
  <si>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</si>
  <si>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</si>
  <si>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</si>
  <si>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</si>
  <si>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</si>
  <si>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</si>
  <si>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</si>
  <si>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</si>
  <si>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</si>
  <si>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</si>
  <si>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</si>
  <si>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</si>
  <si>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</si>
  <si>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</si>
  <si>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</si>
  <si>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</si>
  <si>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</si>
  <si>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</si>
  <si>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</si>
  <si>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</si>
  <si>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</si>
  <si>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</si>
  <si>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</si>
  <si>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</si>
  <si>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</si>
  <si>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</si>
  <si>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</si>
  <si>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</si>
  <si>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</si>
  <si>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</si>
  <si>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</si>
  <si>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</si>
  <si>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</si>
  <si>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</si>
  <si>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</si>
  <si>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</si>
  <si>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</si>
  <si>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</si>
  <si>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</si>
  <si>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</si>
  <si>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</si>
  <si>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</si>
  <si>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</si>
  <si>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</si>
  <si>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</si>
  <si>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</si>
  <si>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</si>
  <si>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</si>
  <si>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</si>
  <si>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</si>
  <si>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</si>
  <si>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</si>
  <si>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</si>
  <si>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</si>
  <si>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</si>
  <si>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</si>
  <si>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</si>
  <si>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</si>
  <si>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</si>
  <si>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</si>
  <si>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</si>
  <si>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</si>
  <si>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</si>
  <si>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</si>
  <si>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</si>
  <si>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</si>
  <si>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</si>
  <si>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</si>
  <si>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</si>
  <si>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</si>
  <si>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</si>
  <si>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</si>
  <si>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</si>
  <si>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</si>
  <si>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</si>
  <si>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</si>
  <si>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</si>
  <si>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</si>
  <si>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</si>
  <si>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</si>
  <si>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</si>
  <si>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</si>
  <si>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</si>
  <si>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</si>
  <si>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</si>
  <si>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</si>
  <si>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</si>
  <si>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</si>
  <si>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</si>
  <si>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</si>
  <si>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</si>
  <si>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</si>
  <si>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</si>
  <si>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</si>
  <si>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</si>
  <si>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</si>
  <si>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</si>
  <si>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</si>
  <si>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</si>
  <si>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</si>
  <si>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</si>
  <si>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</si>
  <si>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</si>
  <si>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</si>
  <si>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</si>
  <si>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</si>
  <si>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</si>
  <si>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</si>
  <si>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</si>
  <si>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</si>
  <si>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</si>
  <si>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</si>
  <si>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</si>
  <si>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</si>
  <si>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</si>
  <si>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</si>
  <si>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</si>
  <si>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</si>
  <si>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</si>
  <si>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</si>
  <si>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</si>
  <si>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</si>
  <si>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</si>
  <si>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</si>
  <si>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</si>
  <si>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</si>
  <si>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</si>
  <si>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</si>
  <si>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</si>
  <si>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</si>
  <si>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</si>
  <si>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</si>
  <si>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</si>
  <si>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</si>
  <si>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</si>
  <si>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</si>
  <si>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</si>
  <si>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</si>
  <si>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</si>
  <si>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</si>
  <si>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</si>
  <si>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</si>
  <si>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</si>
  <si>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</si>
  <si>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</si>
  <si>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</si>
  <si>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</si>
  <si>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</si>
  <si>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</si>
  <si>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</si>
  <si>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</si>
  <si>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</si>
  <si>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</si>
  <si>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</si>
  <si>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</si>
  <si>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</si>
  <si>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</si>
  <si>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</si>
  <si>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</si>
  <si>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</si>
  <si>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</si>
  <si>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</si>
  <si>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</si>
  <si>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</si>
  <si>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</si>
  <si>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</si>
  <si>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</si>
  <si>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</si>
  <si>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</si>
  <si>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</si>
  <si>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</si>
  <si>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</si>
  <si>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</si>
  <si>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</si>
  <si>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</si>
  <si>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</si>
  <si>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</si>
  <si>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</si>
  <si>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</si>
  <si>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</si>
  <si>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</si>
  <si>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</si>
  <si>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</si>
  <si>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</si>
  <si>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</si>
  <si>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</si>
  <si>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</si>
  <si>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</si>
  <si>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</si>
  <si>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</si>
  <si>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</si>
  <si>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</si>
  <si>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</si>
  <si>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</si>
  <si>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</si>
  <si>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</si>
  <si>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</si>
  <si>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</si>
  <si>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</si>
  <si>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</si>
  <si>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</si>
  <si>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</si>
  <si>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</si>
  <si>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</si>
  <si>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</si>
  <si>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</si>
  <si>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</si>
  <si>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</si>
  <si>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</si>
  <si>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</si>
  <si>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</si>
  <si>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</si>
  <si>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</si>
  <si>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</si>
  <si>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</si>
  <si>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</si>
  <si>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</si>
  <si>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</si>
  <si>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</si>
  <si>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</si>
  <si>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</si>
  <si>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</si>
  <si>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</si>
  <si>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</si>
  <si>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</si>
  <si>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</si>
  <si>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</si>
  <si>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</si>
  <si>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</si>
  <si>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</si>
  <si>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</si>
  <si>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</si>
  <si>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</si>
  <si>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</si>
  <si>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</si>
  <si>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</si>
  <si>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</si>
  <si>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</si>
  <si>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</si>
  <si>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</si>
  <si>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</si>
  <si>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</si>
  <si>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</si>
  <si>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</si>
  <si>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</si>
  <si>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</si>
  <si>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</si>
  <si>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</si>
  <si>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</si>
  <si>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</si>
  <si>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</si>
  <si>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</si>
  <si>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</si>
  <si>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</si>
  <si>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</si>
  <si>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</si>
  <si>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</si>
  <si>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</si>
  <si>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</si>
  <si>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</si>
  <si>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</si>
  <si>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</si>
  <si>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</si>
  <si>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</si>
  <si>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</si>
  <si>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</si>
  <si>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</si>
  <si>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</si>
  <si>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</si>
  <si>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</si>
  <si>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</si>
  <si>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</si>
  <si>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</si>
  <si>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</si>
  <si>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</si>
  <si>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</si>
  <si>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</si>
  <si>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</si>
  <si>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</si>
  <si>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</si>
  <si>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</si>
  <si>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</si>
  <si>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</si>
  <si>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</si>
  <si>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</si>
  <si>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</si>
  <si>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</si>
  <si>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</si>
  <si>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</si>
  <si>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</si>
  <si>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</si>
  <si>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</si>
  <si>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</si>
  <si>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</si>
  <si>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</si>
  <si>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</si>
  <si>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</si>
  <si>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</si>
  <si>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</si>
  <si>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</si>
  <si>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</si>
  <si>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</si>
  <si>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</si>
  <si>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</si>
  <si>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</si>
  <si>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</si>
  <si>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</si>
  <si>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</si>
  <si>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</si>
  <si>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</si>
  <si>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</si>
  <si>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</si>
  <si>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</si>
  <si>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</si>
  <si>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</si>
  <si>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</si>
  <si>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</si>
  <si>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</si>
  <si>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</si>
  <si>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</si>
  <si>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</si>
  <si>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</si>
  <si>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</si>
  <si>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</si>
  <si>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</si>
  <si>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</si>
  <si>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</si>
  <si>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</si>
  <si>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</si>
  <si>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</si>
  <si>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</si>
  <si>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</si>
  <si>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</si>
  <si>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</si>
  <si>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</si>
  <si>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</si>
  <si>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</si>
  <si>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</si>
  <si>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</si>
  <si>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</si>
  <si>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</si>
  <si>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</si>
  <si>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</si>
  <si>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</si>
  <si>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</si>
  <si>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</si>
  <si>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</si>
  <si>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</si>
  <si>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</si>
  <si>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</si>
  <si>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</si>
  <si>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</si>
  <si>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</si>
  <si>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</si>
  <si>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</si>
  <si>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</si>
  <si>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</si>
  <si>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</si>
  <si>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</si>
  <si>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</si>
  <si>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</si>
  <si>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</si>
  <si>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</si>
  <si>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</si>
  <si>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</si>
  <si>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</si>
  <si>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</si>
  <si>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</si>
  <si>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</si>
  <si>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</si>
  <si>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</si>
  <si>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</si>
  <si>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</si>
  <si>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</si>
  <si>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</si>
  <si>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</si>
  <si>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</si>
  <si>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</si>
  <si>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</si>
  <si>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</si>
  <si>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</si>
  <si>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</si>
  <si>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</si>
  <si>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</si>
  <si>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</si>
  <si>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</si>
  <si>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</si>
  <si>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</si>
  <si>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</si>
  <si>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</si>
  <si>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</si>
  <si>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</si>
  <si>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</si>
  <si>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</si>
  <si>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</si>
  <si>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</si>
  <si>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</si>
  <si>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</si>
  <si>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</si>
  <si>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</si>
  <si>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</si>
  <si>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</si>
  <si>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</si>
  <si>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</si>
  <si>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</si>
  <si>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</si>
  <si>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</si>
  <si>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</si>
  <si>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</si>
  <si>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</si>
  <si>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</si>
  <si>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</si>
  <si>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</si>
  <si>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</si>
  <si>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</si>
  <si>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</si>
  <si>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</si>
  <si>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</si>
  <si>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</si>
  <si>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</si>
  <si>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</si>
  <si>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</si>
  <si>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</si>
  <si>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</si>
  <si>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</si>
  <si>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</si>
  <si>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</si>
  <si>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</si>
  <si>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</si>
  <si>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</si>
  <si>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</si>
  <si>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</si>
  <si>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</si>
  <si>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</si>
  <si>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</si>
  <si>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</si>
  <si>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</si>
  <si>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</si>
  <si>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</si>
  <si>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</si>
  <si>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</si>
  <si>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</si>
  <si>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</si>
  <si>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</si>
  <si>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</si>
  <si>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</si>
  <si>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</si>
  <si>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</si>
  <si>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</si>
  <si>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</si>
  <si>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</si>
  <si>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</si>
  <si>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</si>
  <si>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</si>
  <si>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</si>
  <si>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</si>
  <si>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</si>
  <si>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</si>
  <si>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</si>
  <si>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</si>
  <si>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</si>
  <si>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</si>
  <si>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</si>
  <si>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</si>
  <si>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</si>
  <si>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</si>
  <si>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</si>
  <si>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</si>
  <si>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</si>
  <si>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</si>
  <si>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</si>
  <si>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</si>
  <si>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</si>
  <si>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</si>
  <si>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</si>
  <si>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</si>
  <si>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</si>
  <si>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</si>
  <si>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</si>
  <si>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</si>
  <si>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</si>
  <si>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</si>
  <si>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</si>
  <si>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</si>
  <si>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</si>
  <si>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</si>
  <si>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</si>
  <si>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</si>
  <si>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</si>
  <si>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</si>
  <si>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</si>
  <si>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</si>
  <si>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</si>
  <si>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</si>
  <si>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</si>
  <si>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</si>
  <si>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</si>
  <si>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</si>
  <si>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</si>
  <si>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</si>
  <si>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</si>
  <si>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</si>
  <si>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</si>
  <si>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</si>
  <si>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</si>
  <si>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</si>
  <si>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</si>
  <si>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</si>
  <si>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</si>
  <si>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</si>
  <si>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</si>
  <si>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</si>
  <si>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</si>
  <si>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</si>
  <si>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</si>
  <si>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</si>
  <si>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</si>
  <si>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</si>
  <si>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</si>
  <si>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</si>
  <si>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</si>
  <si>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</si>
  <si>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</si>
  <si>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</si>
  <si>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</si>
  <si>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</si>
  <si>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</si>
  <si>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</si>
  <si>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</si>
  <si>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</si>
  <si>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</si>
  <si>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</si>
  <si>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</si>
  <si>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</si>
  <si>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</si>
  <si>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</si>
  <si>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</si>
  <si>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</si>
  <si>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</si>
  <si>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</si>
  <si>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</si>
  <si>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</si>
  <si>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</si>
  <si>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</si>
  <si>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</si>
  <si>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</si>
  <si>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</si>
  <si>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</si>
  <si>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</si>
  <si>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</si>
  <si>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</si>
  <si>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</si>
  <si>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</si>
  <si>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</si>
  <si>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</si>
  <si>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</si>
  <si>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</si>
  <si>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</si>
  <si>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</si>
  <si>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</si>
  <si>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</si>
  <si>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</si>
  <si>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</si>
  <si>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</si>
  <si>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</si>
  <si>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</si>
  <si>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</si>
  <si>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</si>
  <si>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</si>
  <si>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</si>
  <si>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</si>
  <si>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</si>
  <si>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</si>
  <si>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</si>
  <si>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</si>
  <si>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</si>
  <si>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</si>
  <si>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</si>
  <si>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</si>
  <si>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</si>
  <si>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</si>
  <si>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</si>
  <si>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</si>
  <si>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</si>
  <si>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</si>
  <si>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</si>
  <si>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</si>
  <si>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</si>
  <si>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</si>
  <si>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</si>
  <si>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</si>
  <si>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</si>
  <si>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</si>
  <si>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</si>
  <si>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</si>
  <si>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</si>
  <si>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</si>
  <si>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</si>
  <si>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</si>
  <si>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</si>
  <si>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</si>
  <si>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</si>
  <si>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</si>
  <si>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</si>
  <si>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</si>
  <si>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</si>
  <si>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</si>
  <si>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</si>
  <si>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</si>
  <si>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</si>
  <si>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</si>
  <si>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</si>
  <si>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</si>
  <si>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</si>
  <si>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</si>
  <si>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</si>
  <si>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</si>
  <si>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</si>
  <si>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</si>
  <si>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</si>
  <si>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</si>
  <si>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</si>
  <si>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</si>
  <si>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</si>
  <si>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</si>
  <si>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</si>
  <si>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</si>
  <si>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</si>
  <si>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</si>
  <si>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</si>
  <si>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</si>
  <si>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</si>
  <si>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</si>
  <si>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</si>
  <si>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</si>
  <si>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</si>
  <si>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</si>
  <si>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</si>
  <si>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</si>
  <si>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</si>
  <si>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</si>
  <si>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</si>
  <si>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</si>
  <si>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</si>
  <si>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</si>
  <si>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</si>
  <si>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</si>
  <si>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</si>
  <si>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</si>
  <si>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</si>
  <si>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</si>
  <si>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</si>
  <si>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</si>
  <si>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</si>
  <si>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</si>
  <si>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</si>
  <si>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</si>
  <si>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</si>
  <si>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</si>
  <si>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</si>
  <si>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</si>
  <si>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</si>
  <si>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</si>
  <si>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</si>
  <si>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</si>
  <si>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</si>
  <si>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</si>
  <si>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</si>
  <si>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</si>
  <si>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</si>
  <si>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</si>
  <si>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</si>
  <si>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</si>
  <si>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</si>
  <si>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</si>
  <si>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</si>
  <si>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</si>
  <si>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</si>
  <si>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</si>
  <si>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</si>
  <si>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</si>
  <si>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</si>
  <si>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</si>
  <si>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</si>
  <si>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</si>
  <si>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</si>
  <si>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</si>
  <si>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</si>
  <si>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</si>
  <si>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</si>
  <si>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</si>
  <si>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</si>
  <si>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</si>
  <si>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</si>
  <si>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</si>
  <si>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</si>
  <si>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</si>
  <si>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</si>
  <si>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</si>
  <si>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</si>
  <si>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</si>
  <si>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</si>
  <si>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</si>
  <si>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</si>
  <si>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</si>
  <si>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</si>
  <si>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</si>
  <si>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</si>
  <si>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</si>
  <si>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</si>
  <si>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</si>
  <si>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</si>
  <si>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</si>
  <si>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</si>
  <si>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</si>
  <si>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</si>
  <si>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</si>
  <si>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</si>
  <si>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</si>
  <si>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</si>
  <si>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</si>
  <si>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</si>
  <si>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</si>
  <si>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</si>
  <si>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</si>
  <si>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</si>
  <si>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</si>
  <si>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</si>
  <si>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</si>
  <si>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</si>
  <si>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</si>
  <si>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</si>
  <si>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</si>
  <si>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</si>
  <si>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</si>
  <si>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</si>
  <si>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</si>
  <si>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</si>
  <si>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</si>
  <si>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</si>
  <si>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</si>
  <si>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</si>
  <si>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</si>
  <si>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</si>
  <si>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</si>
  <si>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</si>
  <si>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</si>
  <si>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</si>
  <si>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</si>
  <si>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</si>
  <si>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</si>
  <si>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</si>
  <si>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</si>
  <si>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</si>
  <si>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</si>
  <si>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</si>
  <si>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</si>
  <si>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</si>
  <si>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</si>
  <si>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</si>
  <si>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</si>
  <si>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</si>
  <si>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</si>
  <si>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</si>
  <si>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</si>
  <si>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</si>
  <si>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</si>
  <si>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</si>
  <si>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</si>
  <si>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</si>
  <si>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</si>
  <si>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</si>
  <si>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</si>
  <si>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</si>
  <si>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</si>
  <si>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</si>
  <si>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</si>
  <si>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</si>
  <si>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</si>
  <si>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</si>
  <si>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</si>
  <si>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</si>
  <si>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</si>
  <si>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</si>
  <si>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</si>
  <si>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</si>
  <si>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</si>
  <si>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</si>
  <si>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</si>
  <si>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</si>
  <si>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</si>
  <si>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</si>
  <si>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</si>
  <si>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</si>
  <si>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</si>
  <si>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</si>
  <si>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</si>
  <si>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</si>
  <si>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</si>
  <si>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</si>
  <si>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</si>
  <si>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</si>
  <si>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</si>
  <si>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</si>
  <si>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</si>
  <si>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</si>
  <si>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</si>
  <si>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</si>
  <si>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</si>
  <si>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</si>
  <si>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</si>
  <si>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</si>
  <si>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</si>
  <si>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</si>
  <si>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</si>
  <si>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</si>
  <si>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</si>
  <si>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</si>
  <si>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</si>
  <si>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</si>
  <si>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</si>
  <si>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</si>
  <si>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</si>
  <si>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</si>
  <si>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</si>
  <si>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</si>
  <si>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</si>
  <si>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</si>
  <si>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</si>
  <si>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</si>
  <si>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</si>
  <si>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</si>
  <si>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</si>
  <si>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</si>
  <si>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</si>
  <si>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</si>
  <si>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</si>
  <si>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</si>
  <si>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</si>
  <si>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</si>
  <si>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</si>
  <si>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</si>
  <si>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</si>
  <si>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</si>
  <si>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</si>
  <si>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</si>
  <si>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</si>
  <si>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</si>
  <si>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</si>
  <si>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</si>
  <si>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</si>
  <si>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</si>
  <si>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</si>
  <si>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</si>
  <si>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</si>
  <si>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</si>
  <si>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</si>
  <si>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</si>
  <si>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</si>
  <si>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</si>
  <si>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</si>
  <si>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</si>
  <si>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</si>
  <si>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</si>
  <si>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</si>
  <si>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</si>
  <si>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</si>
  <si>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</si>
  <si>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</si>
  <si>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</si>
  <si>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</si>
  <si>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</si>
  <si>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</si>
  <si>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</si>
  <si>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</si>
  <si>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</si>
  <si>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</si>
  <si>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</si>
  <si>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</si>
  <si>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</si>
  <si>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</si>
  <si>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</si>
  <si>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</si>
  <si>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</si>
  <si>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</si>
  <si>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</si>
  <si>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</si>
  <si>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</si>
  <si>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</si>
  <si>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</si>
  <si>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</si>
  <si>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</si>
  <si>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</si>
  <si>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</si>
  <si>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</si>
  <si>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</si>
  <si>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</si>
  <si>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</si>
  <si>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</si>
  <si>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</si>
  <si>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</si>
  <si>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</si>
  <si>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</si>
  <si>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</si>
  <si>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</si>
  <si>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</si>
  <si>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</si>
  <si>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</si>
  <si>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</si>
  <si>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</si>
  <si>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</si>
  <si>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</si>
  <si>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</si>
  <si>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</si>
  <si>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</si>
  <si>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</si>
  <si>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</si>
  <si>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</si>
  <si>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</si>
  <si>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</si>
  <si>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</si>
  <si>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</si>
  <si>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</si>
  <si>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</si>
  <si>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</si>
  <si>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</si>
  <si>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</si>
  <si>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</si>
  <si>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</si>
  <si>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</si>
  <si>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</si>
  <si>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</si>
  <si>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</si>
  <si>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</si>
  <si>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</si>
  <si>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</si>
  <si>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</si>
  <si>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</si>
  <si>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</si>
  <si>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</si>
  <si>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</si>
  <si>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</si>
  <si>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</si>
  <si>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</si>
  <si>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</si>
  <si>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</si>
  <si>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</si>
  <si>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</si>
  <si>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</si>
  <si>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</si>
  <si>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</si>
  <si>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</si>
  <si>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</si>
  <si>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</si>
  <si>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</si>
  <si>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</si>
  <si>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</si>
  <si>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</si>
  <si>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</si>
  <si>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</si>
  <si>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</si>
  <si>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</si>
  <si>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</si>
  <si>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</si>
  <si>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</si>
  <si>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</si>
  <si>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</si>
  <si>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</si>
  <si>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</si>
  <si>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</si>
  <si>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</si>
  <si>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</si>
  <si>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</si>
  <si>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</si>
  <si>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</si>
  <si>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</si>
  <si>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</si>
  <si>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</si>
  <si>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</si>
  <si>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</si>
  <si>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</si>
  <si>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</si>
  <si>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</si>
  <si>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</si>
  <si>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</si>
  <si>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</si>
  <si>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</si>
  <si>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</si>
  <si>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</si>
  <si>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</si>
  <si>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</si>
  <si>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</si>
  <si>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</si>
  <si>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</si>
  <si>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</si>
  <si>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</si>
  <si>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</si>
  <si>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</si>
  <si>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</si>
  <si>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</si>
  <si>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</si>
  <si>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</si>
  <si>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</si>
  <si>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</si>
  <si>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</si>
  <si>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</si>
  <si>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</si>
  <si>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</si>
  <si>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</si>
  <si>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</si>
  <si>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</si>
  <si>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</si>
  <si>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</si>
  <si>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</si>
  <si>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</si>
  <si>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</si>
  <si>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</si>
  <si>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</si>
  <si>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</si>
  <si>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</si>
  <si>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</si>
  <si>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</si>
  <si>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</si>
  <si>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</si>
  <si>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</si>
  <si>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</si>
  <si>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</si>
  <si>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</si>
  <si>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</si>
  <si>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</si>
  <si>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</si>
  <si>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</si>
  <si>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</si>
  <si>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</si>
  <si>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</si>
  <si>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</si>
  <si>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</si>
  <si>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</si>
  <si>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</si>
  <si>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</si>
  <si>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</si>
  <si>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</si>
  <si>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</si>
  <si>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</si>
  <si>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</si>
  <si>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</si>
  <si>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</si>
  <si>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</si>
  <si>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</si>
  <si>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</si>
  <si>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</si>
  <si>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</si>
  <si>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</si>
  <si>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</si>
  <si>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</si>
  <si>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</si>
  <si>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</si>
  <si>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</si>
  <si>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</si>
  <si>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</si>
  <si>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</si>
  <si>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</si>
  <si>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</si>
  <si>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</si>
  <si>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</si>
  <si>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</si>
  <si>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</si>
  <si>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</si>
  <si>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</si>
  <si>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</si>
  <si>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</si>
  <si>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</si>
  <si>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</si>
  <si>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</si>
  <si>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</si>
  <si>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</si>
  <si>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</si>
  <si>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</si>
  <si>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</si>
  <si>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</si>
  <si>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</si>
  <si>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</si>
  <si>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</si>
  <si>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</si>
  <si>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</si>
  <si>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</si>
  <si>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</si>
  <si>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</si>
  <si>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</si>
  <si>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</si>
  <si>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</si>
  <si>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</si>
  <si>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</si>
  <si>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</si>
  <si>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</si>
  <si>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</si>
  <si>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</si>
  <si>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</si>
  <si>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</si>
  <si>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</si>
  <si>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</si>
  <si>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</si>
  <si>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</si>
  <si>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</si>
  <si>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</si>
  <si>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</si>
  <si>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</si>
  <si>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</si>
  <si>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</si>
  <si>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</si>
  <si>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</si>
  <si>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</si>
  <si>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</si>
  <si>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</si>
  <si>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</si>
  <si>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</si>
  <si>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</si>
  <si>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</si>
  <si>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</si>
  <si>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</si>
  <si>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</si>
  <si>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</si>
  <si>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</si>
  <si>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</si>
  <si>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</si>
  <si>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</si>
  <si>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</si>
  <si>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</si>
  <si>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</si>
  <si>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</si>
  <si>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</si>
  <si>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</si>
  <si>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</si>
  <si>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</si>
  <si>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</si>
  <si>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</si>
  <si>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</si>
  <si>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</si>
  <si>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</si>
  <si>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</si>
  <si>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</si>
  <si>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</si>
  <si>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</si>
  <si>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</si>
  <si>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</si>
  <si>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</si>
  <si>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</si>
  <si>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</si>
  <si>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</si>
  <si>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</si>
  <si>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</si>
  <si>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</si>
  <si>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</si>
  <si>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</si>
  <si>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</si>
  <si>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</si>
  <si>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</si>
  <si>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</si>
  <si>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</si>
  <si>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</si>
  <si>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</si>
  <si>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</si>
  <si>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</si>
  <si>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</si>
  <si>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</si>
  <si>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</si>
  <si>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</si>
  <si>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</si>
  <si>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</si>
  <si>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</si>
  <si>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</si>
  <si>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</si>
  <si>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</si>
  <si>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</si>
  <si>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</si>
  <si>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</si>
  <si>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</si>
  <si>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</si>
  <si>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</si>
  <si>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</si>
  <si>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</si>
  <si>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</si>
  <si>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</si>
  <si>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</si>
  <si>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</si>
  <si>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</si>
  <si>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</si>
  <si>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</si>
  <si>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</si>
  <si>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</si>
  <si>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</si>
  <si>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</si>
  <si>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</si>
  <si>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</si>
  <si>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</si>
  <si>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</si>
  <si>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</si>
  <si>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</si>
  <si>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</si>
  <si>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</si>
  <si>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</si>
  <si>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</si>
  <si>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</si>
  <si>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</si>
  <si>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</si>
  <si>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</si>
  <si>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</si>
  <si>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</si>
  <si>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</si>
  <si>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</si>
  <si>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</si>
  <si>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</si>
  <si>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</si>
  <si>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</si>
  <si>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</si>
  <si>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</si>
  <si>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</si>
  <si>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</si>
  <si>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</si>
  <si>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</si>
  <si>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</si>
  <si>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</si>
  <si>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</si>
  <si>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</si>
  <si>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</si>
  <si>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</si>
  <si>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</si>
  <si>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</si>
  <si>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</si>
  <si>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</si>
  <si>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</si>
  <si>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</si>
  <si>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</si>
  <si>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</si>
  <si>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</si>
  <si>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</si>
  <si>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</si>
  <si>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</si>
  <si>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</si>
  <si>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</si>
  <si>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</si>
  <si>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</si>
  <si>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</si>
  <si>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</si>
  <si>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</si>
  <si>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</si>
  <si>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</si>
  <si>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</si>
  <si>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</si>
  <si>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</si>
  <si>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</si>
  <si>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</si>
  <si>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</si>
  <si>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</si>
  <si>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</si>
  <si>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</si>
  <si>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</si>
  <si>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</si>
  <si>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</si>
  <si>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</si>
  <si>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</si>
  <si>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</si>
  <si>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</si>
  <si>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</si>
  <si>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</si>
  <si>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</si>
  <si>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</si>
  <si>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</si>
  <si>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</si>
  <si>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</si>
  <si>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</si>
  <si>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</si>
  <si>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</si>
  <si>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</si>
  <si>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</si>
  <si>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</si>
  <si>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</si>
  <si>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</si>
  <si>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</si>
  <si>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</si>
  <si>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</si>
  <si>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</si>
  <si>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</si>
  <si>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</si>
  <si>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</si>
  <si>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</si>
  <si>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</si>
  <si>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</si>
  <si>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</si>
  <si>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</si>
  <si>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</si>
  <si>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</si>
  <si>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</si>
  <si>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</si>
  <si>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</si>
  <si>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</si>
  <si>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</si>
  <si>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</si>
  <si>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</si>
  <si>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</si>
  <si>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</si>
  <si>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</si>
  <si>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</si>
  <si>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</si>
  <si>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</si>
  <si>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</si>
  <si>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</si>
  <si>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</si>
  <si>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</si>
  <si>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</si>
  <si>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</si>
  <si>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</si>
  <si>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</si>
  <si>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</si>
  <si>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</si>
  <si>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</si>
  <si>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</si>
  <si>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</si>
  <si>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</si>
  <si>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</si>
  <si>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</si>
  <si>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</si>
  <si>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</si>
  <si>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</si>
  <si>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</si>
  <si>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</si>
  <si>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</si>
  <si>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</si>
  <si>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</si>
  <si>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</si>
  <si>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</si>
  <si>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</si>
  <si>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</si>
  <si>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</si>
  <si>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</si>
  <si>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</si>
  <si>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</si>
  <si>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</si>
  <si>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</si>
  <si>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</si>
  <si>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</si>
  <si>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</si>
  <si>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</si>
  <si>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</si>
  <si>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</si>
  <si>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</si>
  <si>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</si>
  <si>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</si>
  <si>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</si>
  <si>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</si>
  <si>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</si>
  <si>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</si>
  <si>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</si>
  <si>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</si>
  <si>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</si>
  <si>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</si>
  <si>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</si>
  <si>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</si>
  <si>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</si>
  <si>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</si>
  <si>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</si>
  <si>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</si>
  <si>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</si>
  <si>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</si>
  <si>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</si>
  <si>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</si>
  <si>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</si>
  <si>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</si>
  <si>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</si>
  <si>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</si>
  <si>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</si>
  <si>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</si>
  <si>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</si>
  <si>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</si>
  <si>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</si>
  <si>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</si>
  <si>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</si>
  <si>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</si>
  <si>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</si>
  <si>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</si>
  <si>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</si>
  <si>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</si>
  <si>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</si>
  <si>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</si>
  <si>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</si>
  <si>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</si>
  <si>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</si>
  <si>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</si>
  <si>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</si>
  <si>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</si>
  <si>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</si>
  <si>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</si>
  <si>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</si>
  <si>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</si>
  <si>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</si>
  <si>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</si>
  <si>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</si>
  <si>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</si>
  <si>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</si>
  <si>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</si>
  <si>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</si>
  <si>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</si>
  <si>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</si>
  <si>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</si>
  <si>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</si>
  <si>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</si>
  <si>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</si>
  <si>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</si>
  <si>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</si>
  <si>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</si>
  <si>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</si>
  <si>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</si>
  <si>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</si>
  <si>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</si>
  <si>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</si>
  <si>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</si>
  <si>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</si>
  <si>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</si>
  <si>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</si>
  <si>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</si>
  <si>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</si>
  <si>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</si>
  <si>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</si>
  <si>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</si>
  <si>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</si>
  <si>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</si>
  <si>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</si>
  <si>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</si>
  <si>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</si>
  <si>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</si>
  <si>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</si>
  <si>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</si>
  <si>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</si>
  <si>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</si>
  <si>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</si>
  <si>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</si>
  <si>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</si>
  <si>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</si>
  <si>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</si>
  <si>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</si>
  <si>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</si>
  <si>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</si>
  <si>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</si>
  <si>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</si>
  <si>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</si>
  <si>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</si>
  <si>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</si>
  <si>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</si>
  <si>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</si>
  <si>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</si>
  <si>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</si>
  <si>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</si>
  <si>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</si>
  <si>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</si>
  <si>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</si>
  <si>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</si>
  <si>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</si>
  <si>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</si>
  <si>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</si>
  <si>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</si>
  <si>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</si>
  <si>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</si>
  <si>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</si>
  <si>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</si>
  <si>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</si>
  <si>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</si>
  <si>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</si>
  <si>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</si>
  <si>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</si>
  <si>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</si>
  <si>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</si>
  <si>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</si>
  <si>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</si>
  <si>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</si>
  <si>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</si>
  <si>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</si>
  <si>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</si>
  <si>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</si>
  <si>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</si>
  <si>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</si>
  <si>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</si>
  <si>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</si>
  <si>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</si>
  <si>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</si>
  <si>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</si>
  <si>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</si>
  <si>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</si>
  <si>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</si>
  <si>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</si>
  <si>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</si>
  <si>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</si>
  <si>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</si>
  <si>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</si>
  <si>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</si>
  <si>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</si>
  <si>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</si>
  <si>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</si>
  <si>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</si>
  <si>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</si>
  <si>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</si>
  <si>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</si>
  <si>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</si>
  <si>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</si>
  <si>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</si>
  <si>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</si>
  <si>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</si>
  <si>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</si>
  <si>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</si>
  <si>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</si>
  <si>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</si>
  <si>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</si>
  <si>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</si>
  <si>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</si>
  <si>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</si>
  <si>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</si>
  <si>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</si>
  <si>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</si>
  <si>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</si>
  <si>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</si>
  <si>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</si>
  <si>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</si>
  <si>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</si>
  <si>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</si>
  <si>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</si>
  <si>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</si>
  <si>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</si>
  <si>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</si>
  <si>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</si>
  <si>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</si>
  <si>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</si>
  <si>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</si>
  <si>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</si>
  <si>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</si>
  <si>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</si>
  <si>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</si>
  <si>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</si>
  <si>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</si>
  <si>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</si>
  <si>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</si>
  <si>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</si>
  <si>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</si>
  <si>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</si>
  <si>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</si>
  <si>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</si>
  <si>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</si>
  <si>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</si>
  <si>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</si>
  <si>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</si>
  <si>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</si>
  <si>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</si>
  <si>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</si>
  <si>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</si>
  <si>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</si>
  <si>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</si>
  <si>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</si>
  <si>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</si>
  <si>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</si>
  <si>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</si>
  <si>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</si>
  <si>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</si>
  <si>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</si>
  <si>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</si>
  <si>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</si>
  <si>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</si>
  <si>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</si>
  <si>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</si>
  <si>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</si>
  <si>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</si>
  <si>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</si>
  <si>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</si>
  <si>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</si>
  <si>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</si>
  <si>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</si>
  <si>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</si>
  <si>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</si>
  <si>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</si>
  <si>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</si>
  <si>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</si>
  <si>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</si>
  <si>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</si>
  <si>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</si>
  <si>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</si>
  <si>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</si>
  <si>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</si>
  <si>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</si>
  <si>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</si>
  <si>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</si>
  <si>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</si>
  <si>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</si>
  <si>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</si>
  <si>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</si>
  <si>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</si>
  <si>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</si>
  <si>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</si>
  <si>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</si>
  <si>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</si>
  <si>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</si>
  <si>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</si>
  <si>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</si>
  <si>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</si>
  <si>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</si>
  <si>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</si>
  <si>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</si>
  <si>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</si>
  <si>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</si>
  <si>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</si>
  <si>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</si>
  <si>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</si>
  <si>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</si>
  <si>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</si>
  <si>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</si>
  <si>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</si>
  <si>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</si>
  <si>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</si>
  <si>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</si>
  <si>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</si>
  <si>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</si>
  <si>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</si>
  <si>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</si>
  <si>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</si>
  <si>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</si>
  <si>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</si>
  <si>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</si>
  <si>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</si>
  <si>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</si>
  <si>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</si>
  <si>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</si>
  <si>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</si>
  <si>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</si>
  <si>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</si>
  <si>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</si>
  <si>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</si>
  <si>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</si>
  <si>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</si>
  <si>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</si>
  <si>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</si>
  <si>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</si>
  <si>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</si>
  <si>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</si>
  <si>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</si>
  <si>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</si>
  <si>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</si>
  <si>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</si>
  <si>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</si>
  <si>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</si>
  <si>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</si>
  <si>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</si>
  <si>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</si>
  <si>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</si>
  <si>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</si>
  <si>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</si>
  <si>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</si>
  <si>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</si>
  <si>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</si>
  <si>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</si>
  <si>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</si>
  <si>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</si>
  <si>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</si>
  <si>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</si>
  <si>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</si>
  <si>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</si>
  <si>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</si>
  <si>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</si>
  <si>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</si>
  <si>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</si>
  <si>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</si>
  <si>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</si>
  <si>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</si>
  <si>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</si>
  <si>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</si>
  <si>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</si>
  <si>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</si>
  <si>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</si>
  <si>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</si>
  <si>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</si>
  <si>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</si>
  <si>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</si>
  <si>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</si>
  <si>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</si>
  <si>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</si>
  <si>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</si>
  <si>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</si>
  <si>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</si>
  <si>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</si>
  <si>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</si>
  <si>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</si>
  <si>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</si>
  <si>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</si>
  <si>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</si>
  <si>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</si>
  <si>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</si>
  <si>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</si>
  <si>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</si>
  <si>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</si>
  <si>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</si>
  <si>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</si>
  <si>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</si>
  <si>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</si>
  <si>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</si>
  <si>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</si>
  <si>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</si>
  <si>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</si>
  <si>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</si>
  <si>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</si>
  <si>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</si>
  <si>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</si>
  <si>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</si>
  <si>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</si>
  <si>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</si>
  <si>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</si>
  <si>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</si>
  <si>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</si>
  <si>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</si>
  <si>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</si>
  <si>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</si>
  <si>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</si>
  <si>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</si>
  <si>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</si>
  <si>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</si>
  <si>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</si>
  <si>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</si>
  <si>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</si>
  <si>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</si>
  <si>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</si>
  <si>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</si>
  <si>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</si>
  <si>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</si>
  <si>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</si>
  <si>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</si>
  <si>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</si>
  <si>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</si>
  <si>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</si>
  <si>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</si>
  <si>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</si>
  <si>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</si>
  <si>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</si>
  <si>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</si>
  <si>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</si>
  <si>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</si>
  <si>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</si>
  <si>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</si>
  <si>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</si>
  <si>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</si>
  <si>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</si>
  <si>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</si>
  <si>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</si>
  <si>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</si>
  <si>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</si>
  <si>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</si>
  <si>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</si>
  <si>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</si>
  <si>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</si>
  <si>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</si>
  <si>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</si>
  <si>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</si>
  <si>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</si>
  <si>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</si>
  <si>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</si>
  <si>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</si>
  <si>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</si>
  <si>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</si>
  <si>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</si>
  <si>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</si>
  <si>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</si>
  <si>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</si>
  <si>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</si>
  <si>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</si>
  <si>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</si>
  <si>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</si>
  <si>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</si>
  <si>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</si>
  <si>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</si>
  <si>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</si>
  <si>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</si>
  <si>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</si>
  <si>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</si>
  <si>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</si>
  <si>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</si>
  <si>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</si>
  <si>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</si>
  <si>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</si>
  <si>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</si>
  <si>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</si>
  <si>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</si>
  <si>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</si>
  <si>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</si>
  <si>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</si>
  <si>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</si>
  <si>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</si>
  <si>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</si>
  <si>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</si>
  <si>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</si>
  <si>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</si>
  <si>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</si>
  <si>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</si>
  <si>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</si>
  <si>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</si>
  <si>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</si>
  <si>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</si>
  <si>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</si>
  <si>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</si>
  <si>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</si>
  <si>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</si>
  <si>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</si>
  <si>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</si>
  <si>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</si>
  <si>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</si>
  <si>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</si>
  <si>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</si>
  <si>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</si>
  <si>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</si>
  <si>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</si>
  <si>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</si>
  <si>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</si>
  <si>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</si>
  <si>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</si>
  <si>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</si>
  <si>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</si>
  <si>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</si>
  <si>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</si>
  <si>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</si>
  <si>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</si>
  <si>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</si>
  <si>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</si>
  <si>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</si>
  <si>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</si>
  <si>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</si>
  <si>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</si>
  <si>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</si>
  <si>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</si>
  <si>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</si>
  <si>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</si>
  <si>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</si>
  <si>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</si>
  <si>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</si>
  <si>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</si>
  <si>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</si>
  <si>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</si>
  <si>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</si>
  <si>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</si>
  <si>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</si>
  <si>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</si>
  <si>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</si>
  <si>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</si>
  <si>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</si>
  <si>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</si>
  <si>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</si>
  <si>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</si>
  <si>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</si>
  <si>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</si>
  <si>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</si>
  <si>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</si>
  <si>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</si>
  <si>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</si>
  <si>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</si>
  <si>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</si>
  <si>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</si>
  <si>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</si>
  <si>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</si>
  <si>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</si>
  <si>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</si>
  <si>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</si>
  <si>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</si>
  <si>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</si>
  <si>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</si>
  <si>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</si>
  <si>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</si>
  <si>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</si>
  <si>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</si>
  <si>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</si>
  <si>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</si>
  <si>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</si>
  <si>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</si>
  <si>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</si>
  <si>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</si>
  <si>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</si>
  <si>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</si>
  <si>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</si>
  <si>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</si>
  <si>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</si>
  <si>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</si>
  <si>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</si>
  <si>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</si>
  <si>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</si>
  <si>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</si>
  <si>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</si>
  <si>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</si>
  <si>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</si>
  <si>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</si>
  <si>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</si>
  <si>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</si>
  <si>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</si>
  <si>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</si>
  <si>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</si>
  <si>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</si>
  <si>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</si>
  <si>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</si>
  <si>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</si>
  <si>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</si>
  <si>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</si>
  <si>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</si>
  <si>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</si>
  <si>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</si>
  <si>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</si>
  <si>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</si>
  <si>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</si>
  <si>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</si>
  <si>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</si>
  <si>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</si>
  <si>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</si>
  <si>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</si>
  <si>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</si>
  <si>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</si>
  <si>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</si>
  <si>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</si>
  <si>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</si>
  <si>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</si>
  <si>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</si>
  <si>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</si>
  <si>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</si>
  <si>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</si>
  <si>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</si>
  <si>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</si>
  <si>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</si>
  <si>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</si>
  <si>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</si>
  <si>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</si>
  <si>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</si>
  <si>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</si>
  <si>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</si>
  <si>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</si>
  <si>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</si>
  <si>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</si>
  <si>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</si>
  <si>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</si>
  <si>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</si>
  <si>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</si>
  <si>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</si>
  <si>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</si>
  <si>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</si>
  <si>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</si>
  <si>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</si>
  <si>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</si>
  <si>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</si>
  <si>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</si>
  <si>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</si>
  <si>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</si>
  <si>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</si>
  <si>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</si>
  <si>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</si>
  <si>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</si>
  <si>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</si>
  <si>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</si>
  <si>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</si>
  <si>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</si>
  <si>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</si>
  <si>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</si>
  <si>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</si>
  <si>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</si>
  <si>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</si>
  <si>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</si>
  <si>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</si>
  <si>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</si>
  <si>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</si>
  <si>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</si>
  <si>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</si>
  <si>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</si>
  <si>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</si>
  <si>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</si>
  <si>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</si>
  <si>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</si>
  <si>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</si>
  <si>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</si>
  <si>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</si>
  <si>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</si>
  <si>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</si>
  <si>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</si>
  <si>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</si>
  <si>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</si>
  <si>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</si>
  <si>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</si>
  <si>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</si>
  <si>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</si>
  <si>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</si>
  <si>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</si>
  <si>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</si>
  <si>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</si>
  <si>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</si>
  <si>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</si>
  <si>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</si>
  <si>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</si>
  <si>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</si>
  <si>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</si>
  <si>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</si>
  <si>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</si>
  <si>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</si>
  <si>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</si>
  <si>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</si>
  <si>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</si>
  <si>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</si>
  <si>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</si>
  <si>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</si>
  <si>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</si>
  <si>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</si>
  <si>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</si>
  <si>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</si>
  <si>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</si>
  <si>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</si>
  <si>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</si>
  <si>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</si>
  <si>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</si>
  <si>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</si>
  <si>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</si>
  <si>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</si>
  <si>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</si>
  <si>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</si>
  <si>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</si>
  <si>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</si>
  <si>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</si>
  <si>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</si>
  <si>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</si>
  <si>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</si>
  <si>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</si>
  <si>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</si>
  <si>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</si>
  <si>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</si>
  <si>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</si>
  <si>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</si>
  <si>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</si>
  <si>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</si>
  <si>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</si>
  <si>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</si>
  <si>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</si>
  <si>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</si>
  <si>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</si>
  <si>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</si>
  <si>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</si>
  <si>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</si>
  <si>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</si>
  <si>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</si>
  <si>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</si>
  <si>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</si>
  <si>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</si>
  <si>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</si>
  <si>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</si>
  <si>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</si>
  <si>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</si>
  <si>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</si>
  <si>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</si>
  <si>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</si>
  <si>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</si>
  <si>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</si>
  <si>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</si>
  <si>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</si>
  <si>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</si>
  <si>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</si>
  <si>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</si>
  <si>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</si>
  <si>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</si>
  <si>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</si>
  <si>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</si>
  <si>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</si>
  <si>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</si>
  <si>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</si>
  <si>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</si>
  <si>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</si>
  <si>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</si>
  <si>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</si>
  <si>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</si>
  <si>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</si>
  <si>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</si>
  <si>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</si>
  <si>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</si>
  <si>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</si>
  <si>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</si>
  <si>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</si>
  <si>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</si>
  <si>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</si>
  <si>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</si>
  <si>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</si>
  <si>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</si>
  <si>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</si>
  <si>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</si>
  <si>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</si>
  <si>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</si>
  <si>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</si>
  <si>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</si>
  <si>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</si>
  <si>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</si>
  <si>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</si>
  <si>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</si>
  <si>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</si>
  <si>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</si>
  <si>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</si>
  <si>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</si>
  <si>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</si>
  <si>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</si>
  <si>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</si>
  <si>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</si>
  <si>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</si>
  <si>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</si>
  <si>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</si>
  <si>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</si>
  <si>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</si>
  <si>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</si>
  <si>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</si>
  <si>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</si>
  <si>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</si>
  <si>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</si>
  <si>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</si>
  <si>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</si>
  <si>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</si>
  <si>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</si>
  <si>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</si>
  <si>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</si>
  <si>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</si>
  <si>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</si>
  <si>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</si>
  <si>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</si>
  <si>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</si>
  <si>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</si>
  <si>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</si>
  <si>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</si>
  <si>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</si>
  <si>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</si>
  <si>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</si>
  <si>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</si>
  <si>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</si>
  <si>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</si>
  <si>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</si>
  <si>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</si>
  <si>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</si>
  <si>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</si>
  <si>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</si>
  <si>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</si>
  <si>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</si>
  <si>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</si>
  <si>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</si>
  <si>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</si>
  <si>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</si>
  <si>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</si>
  <si>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</si>
  <si>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</si>
  <si>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</si>
  <si>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</si>
  <si>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</si>
  <si>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</si>
  <si>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</si>
  <si>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</si>
  <si>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</si>
  <si>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</si>
  <si>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</si>
  <si>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</si>
  <si>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</si>
  <si>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</si>
  <si>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</si>
  <si>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</si>
  <si>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</si>
  <si>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</si>
  <si>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</si>
  <si>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</si>
  <si>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</si>
  <si>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</si>
  <si>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</si>
  <si>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</si>
  <si>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</si>
  <si>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</si>
  <si>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</si>
  <si>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</si>
  <si>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</si>
  <si>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</si>
  <si>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</si>
  <si>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</si>
  <si>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</si>
  <si>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</si>
  <si>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</si>
  <si>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</si>
  <si>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</si>
  <si>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</si>
  <si>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</si>
  <si>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</si>
  <si>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</si>
  <si>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</si>
  <si>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</si>
  <si>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</si>
  <si>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</si>
  <si>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</si>
  <si>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</si>
  <si>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</si>
  <si>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</si>
  <si>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</si>
  <si>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</si>
  <si>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</si>
  <si>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</si>
  <si>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</si>
  <si>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</si>
  <si>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</si>
  <si>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</si>
  <si>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</si>
  <si>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</si>
  <si>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</si>
  <si>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</si>
  <si>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</si>
  <si>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</si>
  <si>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</si>
  <si>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</si>
  <si>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</si>
  <si>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</si>
  <si>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</si>
  <si>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</si>
  <si>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</si>
  <si>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</si>
  <si>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</si>
  <si>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</si>
  <si>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</si>
  <si>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</si>
  <si>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</si>
  <si>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</si>
  <si>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</si>
  <si>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</si>
  <si>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</si>
  <si>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</si>
  <si>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</si>
  <si>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</si>
  <si>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</si>
  <si>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</si>
  <si>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</si>
  <si>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</si>
  <si>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</si>
  <si>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</si>
  <si>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</si>
  <si>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</si>
  <si>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</si>
  <si>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</si>
  <si>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</si>
  <si>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</si>
  <si>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</si>
  <si>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</si>
  <si>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</si>
  <si>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</si>
  <si>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</si>
  <si>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</si>
  <si>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</si>
  <si>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</si>
  <si>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</si>
  <si>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</si>
  <si>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</si>
  <si>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</si>
  <si>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</si>
  <si>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</si>
  <si>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</si>
  <si>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</si>
  <si>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</si>
  <si>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</si>
  <si>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</si>
  <si>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</si>
  <si>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</si>
  <si>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</si>
  <si>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</si>
  <si>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</si>
  <si>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</si>
  <si>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</si>
  <si>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</si>
  <si>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</si>
  <si>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</si>
  <si>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</si>
  <si>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</si>
  <si>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</si>
  <si>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</si>
  <si>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</si>
  <si>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</si>
  <si>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</si>
  <si>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</si>
  <si>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</si>
  <si>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</si>
  <si>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</si>
  <si>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</si>
  <si>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</si>
  <si>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</si>
  <si>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</si>
  <si>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</si>
  <si>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</si>
  <si>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</si>
  <si>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</si>
  <si>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</si>
  <si>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</si>
  <si>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</si>
  <si>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</si>
  <si>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</si>
  <si>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</si>
  <si>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</si>
  <si>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</si>
  <si>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</si>
  <si>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</si>
  <si>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</si>
  <si>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</si>
  <si>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</si>
  <si>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</si>
  <si>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</si>
  <si>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</si>
  <si>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</si>
  <si>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</si>
  <si>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</si>
  <si>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</si>
  <si>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</si>
  <si>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</si>
  <si>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</si>
  <si>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</si>
  <si>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</si>
  <si>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</si>
  <si>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</si>
  <si>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</si>
  <si>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</si>
  <si>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</si>
  <si>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</si>
  <si>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</si>
  <si>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</si>
  <si>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</si>
  <si>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</si>
  <si>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</si>
  <si>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</si>
  <si>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</si>
  <si>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</si>
  <si>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</si>
  <si>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</si>
  <si>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</si>
  <si>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</si>
  <si>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</si>
  <si>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</si>
  <si>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</si>
  <si>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</si>
  <si>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</si>
  <si>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</si>
  <si>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</si>
  <si>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</si>
  <si>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</si>
  <si>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</si>
  <si>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</si>
  <si>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</si>
  <si>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</si>
  <si>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</si>
  <si>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</si>
  <si>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</si>
  <si>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</si>
  <si>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</si>
  <si>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</si>
  <si>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</si>
  <si>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</si>
  <si>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</si>
  <si>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</si>
  <si>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</si>
  <si>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</si>
  <si>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</si>
  <si>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</si>
  <si>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</si>
  <si>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</si>
  <si>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</si>
  <si>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</si>
  <si>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</si>
  <si>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</si>
  <si>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</si>
  <si>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</si>
  <si>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</si>
  <si>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</si>
  <si>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</si>
  <si>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</si>
  <si>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</si>
  <si>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</si>
  <si>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</si>
  <si>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</si>
  <si>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</si>
  <si>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</si>
  <si>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</si>
  <si>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</si>
  <si>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</si>
  <si>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</si>
  <si>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</si>
  <si>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</si>
  <si>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</si>
  <si>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</si>
  <si>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</si>
  <si>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</si>
  <si>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</si>
  <si>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</si>
  <si>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</si>
  <si>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</si>
  <si>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</si>
  <si>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</si>
  <si>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</si>
  <si>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</si>
  <si>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</si>
  <si>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</si>
  <si>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</si>
  <si>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</si>
  <si>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</si>
  <si>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</si>
  <si>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</si>
  <si>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</si>
  <si>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</si>
  <si>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</si>
  <si>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</si>
  <si>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</si>
  <si>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</si>
  <si>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</si>
  <si>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</si>
  <si>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</si>
  <si>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</si>
  <si>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</si>
  <si>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</si>
  <si>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</si>
  <si>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</si>
  <si>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</si>
  <si>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</si>
  <si>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</si>
  <si>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</si>
  <si>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</si>
  <si>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</si>
  <si>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</si>
  <si>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</si>
  <si>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</si>
  <si>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</si>
  <si>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</si>
  <si>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</si>
  <si>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</si>
  <si>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</si>
  <si>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</si>
  <si>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</si>
  <si>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</si>
  <si>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</si>
  <si>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</si>
  <si>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</si>
  <si>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</si>
  <si>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</si>
  <si>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</si>
  <si>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</si>
  <si>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</si>
  <si>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</si>
  <si>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</si>
  <si>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</si>
  <si>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</si>
  <si>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</si>
  <si>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</si>
  <si>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</si>
  <si>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</si>
  <si>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</si>
  <si>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</si>
  <si>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</si>
  <si>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</si>
  <si>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</si>
  <si>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</si>
  <si>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</si>
  <si>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</si>
  <si>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</si>
  <si>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</si>
  <si>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</si>
  <si>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</si>
  <si>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</si>
  <si>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</si>
  <si>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</si>
  <si>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</si>
  <si>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</si>
  <si>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</si>
  <si>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</si>
  <si>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</si>
  <si>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</si>
  <si>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</si>
  <si>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</si>
  <si>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</si>
  <si>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</si>
  <si>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</si>
  <si>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</si>
  <si>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</si>
  <si>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</si>
  <si>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</si>
  <si>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</si>
  <si>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</si>
  <si>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</si>
  <si>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</si>
  <si>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</si>
  <si>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</si>
  <si>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</si>
  <si>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</si>
  <si>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</si>
  <si>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</si>
  <si>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</si>
  <si>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</si>
  <si>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</si>
  <si>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</si>
  <si>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</si>
  <si>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</si>
  <si>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</si>
  <si>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</si>
  <si>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</si>
  <si>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</si>
  <si>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</si>
  <si>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</si>
  <si>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</si>
  <si>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</si>
  <si>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</si>
  <si>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</si>
  <si>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</si>
  <si>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</si>
  <si>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</si>
  <si>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</si>
  <si>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</si>
  <si>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</si>
  <si>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</si>
  <si>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</si>
  <si>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</si>
  <si>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</si>
  <si>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</si>
  <si>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</si>
  <si>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</si>
  <si>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</si>
  <si>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</si>
  <si>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</si>
  <si>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</si>
  <si>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</si>
  <si>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</si>
  <si>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</si>
  <si>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</si>
  <si>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</si>
  <si>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</si>
  <si>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</si>
  <si>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</si>
  <si>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</si>
  <si>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</si>
  <si>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</si>
  <si>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</si>
  <si>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</si>
  <si>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</si>
  <si>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</si>
  <si>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</si>
  <si>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</si>
  <si>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</si>
  <si>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</si>
  <si>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</si>
  <si>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</si>
  <si>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</si>
  <si>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</si>
  <si>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</si>
  <si>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</si>
  <si>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</si>
  <si>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</si>
  <si>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</si>
  <si>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</si>
  <si>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</si>
  <si>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</si>
  <si>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</si>
  <si>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</si>
  <si>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</si>
  <si>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</si>
  <si>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</si>
  <si>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</si>
  <si>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</si>
  <si>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</si>
  <si>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</si>
  <si>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</si>
  <si>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</si>
  <si>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</si>
  <si>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</si>
  <si>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</si>
  <si>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</si>
  <si>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</si>
  <si>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</si>
  <si>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</si>
  <si>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</si>
  <si>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</si>
  <si>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</si>
  <si>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</si>
  <si>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</si>
  <si>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</si>
  <si>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</si>
  <si>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</si>
  <si>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</si>
  <si>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</si>
  <si>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</si>
  <si>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</si>
  <si>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</si>
  <si>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</si>
  <si>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</si>
  <si>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</si>
  <si>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</si>
  <si>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</si>
  <si>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</si>
  <si>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</si>
  <si>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</si>
  <si>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</si>
  <si>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</si>
  <si>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</si>
  <si>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</si>
  <si>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</si>
  <si>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</si>
  <si>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</si>
  <si>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</si>
  <si>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</si>
  <si>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</si>
  <si>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</si>
  <si>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</si>
  <si>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</si>
  <si>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</si>
  <si>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</si>
  <si>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</si>
  <si>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</si>
  <si>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</si>
  <si>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</si>
  <si>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</si>
  <si>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</si>
  <si>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</si>
  <si>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</si>
  <si>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</si>
  <si>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</si>
  <si>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</si>
  <si>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</si>
  <si>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</si>
  <si>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</si>
  <si>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</si>
  <si>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</si>
  <si>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</si>
  <si>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</si>
  <si>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</si>
  <si>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</si>
  <si>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</si>
  <si>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</si>
  <si>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</si>
  <si>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</si>
  <si>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</si>
  <si>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</si>
  <si>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</si>
  <si>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</si>
  <si>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</si>
  <si>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</si>
  <si>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</si>
  <si>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</si>
  <si>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</si>
  <si>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</si>
  <si>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</si>
  <si>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</si>
  <si>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</si>
  <si>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</si>
  <si>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</si>
  <si>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</si>
  <si>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</si>
  <si>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</si>
  <si>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</si>
  <si>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</si>
  <si>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</si>
  <si>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</si>
  <si>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</si>
  <si>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</si>
  <si>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</si>
  <si>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</si>
  <si>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</si>
  <si>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</si>
  <si>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</si>
  <si>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</si>
  <si>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</si>
  <si>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</si>
  <si>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</si>
  <si>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</si>
  <si>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</si>
  <si>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</si>
  <si>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</si>
  <si>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</si>
  <si>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</si>
  <si>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</si>
  <si>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</si>
  <si>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</si>
  <si>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</si>
  <si>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</si>
  <si>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</si>
  <si>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</si>
  <si>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</si>
  <si>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</si>
  <si>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</si>
  <si>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</si>
  <si>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</si>
  <si>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</si>
  <si>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</si>
  <si>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</si>
  <si>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</si>
  <si>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</si>
  <si>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</si>
  <si>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</si>
  <si>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</si>
  <si>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</si>
  <si>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</si>
  <si>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</si>
  <si>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</si>
  <si>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</si>
  <si>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</si>
  <si>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</si>
  <si>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</si>
  <si>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</si>
  <si>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</si>
  <si>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</si>
  <si>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</si>
  <si>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</si>
  <si>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</si>
  <si>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</si>
  <si>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</si>
  <si>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</si>
  <si>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</si>
  <si>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</si>
  <si>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</si>
  <si>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</si>
  <si>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</si>
  <si>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</si>
  <si>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</si>
  <si>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</si>
  <si>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</si>
  <si>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</si>
  <si>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</si>
  <si>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</si>
  <si>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</si>
  <si>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</si>
  <si>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</si>
  <si>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</si>
  <si>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</si>
  <si>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</si>
  <si>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</si>
  <si>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</si>
  <si>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</si>
  <si>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</si>
  <si>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</si>
  <si>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</si>
  <si>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</si>
  <si>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</si>
  <si>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</si>
  <si>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</si>
  <si>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</si>
  <si>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</si>
  <si>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</si>
  <si>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</si>
  <si>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</si>
  <si>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</si>
  <si>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</si>
  <si>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</si>
  <si>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</si>
  <si>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</si>
  <si>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</si>
  <si>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</si>
  <si>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</si>
  <si>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</si>
  <si>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</si>
  <si>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</si>
  <si>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</si>
  <si>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</si>
  <si>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</si>
  <si>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</si>
  <si>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</si>
  <si>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</si>
  <si>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</si>
  <si>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</si>
  <si>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</si>
  <si>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</si>
  <si>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</si>
  <si>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</si>
  <si>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</si>
  <si>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</si>
  <si>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</si>
  <si>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</si>
  <si>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</si>
  <si>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</si>
  <si>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</si>
  <si>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</si>
  <si>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</si>
  <si>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</si>
  <si>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</si>
  <si>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</si>
  <si>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</si>
  <si>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</si>
  <si>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</si>
  <si>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</si>
  <si>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</si>
  <si>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</si>
  <si>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</si>
  <si>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</si>
  <si>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</si>
  <si>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</si>
  <si>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</si>
  <si>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</si>
  <si>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</si>
  <si>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</si>
  <si>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</si>
  <si>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</si>
  <si>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</si>
  <si>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</si>
  <si>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</si>
  <si>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</si>
  <si>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</si>
  <si>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</si>
  <si>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</si>
  <si>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</si>
  <si>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</si>
  <si>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</si>
  <si>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</si>
  <si>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</si>
  <si>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</si>
  <si>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</si>
  <si>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</si>
  <si>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</si>
  <si>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</si>
  <si>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</si>
  <si>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</si>
  <si>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</si>
  <si>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</si>
  <si>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</si>
  <si>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</si>
  <si>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</si>
  <si>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</si>
  <si>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</si>
  <si>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</si>
  <si>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</si>
  <si>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</si>
  <si>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</si>
  <si>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</si>
  <si>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</si>
  <si>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</si>
  <si>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</si>
  <si>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</si>
  <si>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</si>
  <si>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</si>
  <si>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</si>
  <si>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</si>
  <si>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</si>
  <si>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</si>
  <si>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</si>
  <si>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</si>
  <si>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</si>
  <si>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</si>
  <si>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</si>
  <si>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</si>
  <si>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</si>
  <si>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</si>
  <si>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</si>
  <si>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</si>
  <si>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</si>
  <si>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</si>
  <si>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</si>
  <si>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</si>
  <si>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</si>
  <si>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</si>
  <si>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</si>
  <si>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</si>
  <si>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</si>
  <si>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</si>
  <si>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</si>
  <si>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</si>
  <si>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</si>
  <si>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</si>
  <si>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</si>
  <si>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</si>
  <si>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</si>
  <si>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</si>
  <si>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</si>
  <si>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</si>
  <si>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</si>
  <si>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</si>
  <si>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</si>
  <si>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</si>
  <si>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</si>
  <si>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</si>
  <si>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</si>
  <si>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</si>
  <si>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</si>
  <si>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</si>
  <si>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</si>
  <si>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</si>
  <si>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</si>
  <si>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</si>
  <si>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</si>
  <si>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</si>
  <si>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</si>
  <si>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</si>
  <si>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</si>
  <si>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</si>
  <si>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</si>
  <si>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</si>
  <si>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</si>
  <si>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</si>
  <si>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</si>
  <si>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</si>
  <si>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</si>
  <si>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</si>
  <si>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</si>
  <si>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</si>
  <si>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</si>
  <si>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</si>
  <si>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</si>
  <si>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</si>
  <si>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</si>
  <si>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</si>
  <si>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</si>
  <si>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</si>
  <si>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</si>
  <si>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</si>
  <si>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</si>
  <si>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</si>
  <si>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</si>
  <si>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</si>
  <si>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</si>
  <si>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</si>
  <si>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</si>
  <si>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</si>
  <si>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</si>
  <si>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</si>
  <si>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</si>
  <si>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</si>
  <si>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</si>
  <si>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</si>
  <si>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</si>
  <si>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</si>
  <si>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</si>
  <si>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</si>
  <si>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</si>
  <si>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</si>
  <si>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</si>
  <si>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</si>
  <si>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</si>
  <si>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</si>
  <si>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</si>
  <si>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</si>
  <si>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</si>
  <si>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</si>
  <si>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</si>
  <si>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</si>
  <si>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</si>
  <si>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</si>
  <si>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</si>
  <si>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</si>
  <si>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</si>
  <si>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</si>
  <si>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</si>
  <si>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</si>
  <si>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</si>
  <si>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</si>
  <si>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</si>
  <si>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</si>
  <si>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</si>
  <si>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</si>
  <si>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</si>
  <si>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</si>
  <si>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</si>
  <si>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</si>
  <si>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</si>
  <si>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</si>
  <si>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</si>
  <si>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</si>
  <si>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</si>
  <si>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</si>
  <si>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</si>
  <si>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</si>
  <si>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</si>
  <si>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</si>
  <si>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</si>
  <si>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</si>
  <si>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</si>
  <si>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</si>
  <si>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</si>
  <si>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</si>
  <si>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</si>
  <si>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</si>
  <si>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</si>
  <si>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</si>
  <si>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</si>
  <si>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</si>
  <si>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</si>
  <si>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</si>
  <si>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</si>
  <si>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</si>
  <si>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</si>
  <si>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</si>
  <si>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</si>
  <si>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</si>
  <si>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</si>
  <si>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</si>
  <si>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</si>
  <si>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</si>
  <si>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</si>
  <si>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</si>
  <si>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</si>
  <si>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</si>
  <si>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</si>
  <si>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</si>
  <si>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</si>
  <si>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</si>
  <si>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</si>
  <si>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</si>
  <si>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</si>
  <si>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</si>
  <si>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</si>
  <si>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</si>
  <si>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</si>
  <si>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</si>
  <si>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</si>
  <si>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</si>
  <si>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</si>
  <si>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</si>
  <si>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</si>
  <si>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</si>
  <si>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</si>
  <si>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</si>
  <si>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</si>
  <si>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</si>
  <si>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</si>
  <si>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</si>
  <si>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</si>
  <si>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</si>
  <si>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</si>
  <si>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</si>
  <si>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</si>
  <si>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</si>
  <si>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</si>
  <si>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</si>
  <si>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</si>
  <si>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</si>
  <si>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</si>
  <si>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</si>
  <si>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</si>
  <si>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</si>
  <si>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</si>
  <si>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</si>
  <si>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</si>
  <si>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</si>
  <si>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</si>
  <si>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</si>
  <si>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</si>
  <si>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</si>
  <si>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</si>
  <si>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</si>
  <si>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</si>
  <si>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</si>
  <si>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</si>
  <si>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</si>
  <si>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</si>
  <si>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</si>
  <si>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</si>
  <si>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</si>
  <si>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</si>
  <si>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</si>
  <si>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</si>
  <si>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</si>
  <si>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</si>
  <si>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</si>
  <si>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</si>
  <si>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</si>
  <si>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</si>
  <si>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</si>
  <si>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</si>
  <si>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</si>
  <si>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</si>
  <si>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</si>
  <si>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</si>
  <si>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</si>
  <si>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</si>
  <si>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</si>
  <si>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</si>
  <si>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</si>
  <si>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</si>
  <si>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</si>
  <si>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</si>
  <si>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</si>
  <si>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</si>
  <si>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</si>
  <si>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</si>
  <si>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</si>
  <si>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</si>
  <si>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</si>
  <si>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</si>
  <si>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</si>
  <si>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</si>
  <si>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</si>
  <si>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</si>
  <si>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</si>
  <si>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</si>
  <si>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</si>
  <si>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</si>
  <si>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</si>
  <si>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</si>
  <si>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</si>
  <si>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</si>
  <si>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</si>
  <si>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</si>
  <si>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</si>
  <si>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</si>
  <si>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</si>
  <si>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</si>
  <si>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</si>
  <si>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</si>
  <si>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</si>
  <si>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</si>
  <si>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</si>
  <si>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</si>
  <si>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</si>
  <si>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</si>
  <si>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</si>
  <si>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</si>
  <si>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</si>
  <si>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</si>
  <si>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</si>
  <si>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</si>
  <si>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</si>
  <si>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</si>
  <si>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</si>
  <si>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</si>
  <si>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</si>
  <si>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</si>
  <si>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</si>
  <si>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</si>
  <si>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</si>
  <si>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</si>
  <si>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</si>
  <si>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</si>
  <si>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</si>
  <si>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</si>
  <si>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</si>
  <si>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</si>
  <si>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</si>
  <si>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</si>
  <si>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</si>
  <si>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</si>
  <si>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</si>
  <si>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</si>
  <si>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</si>
  <si>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</si>
  <si>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</si>
  <si>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</si>
  <si>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</si>
  <si>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</si>
  <si>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</si>
  <si>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</si>
  <si>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</si>
  <si>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</si>
  <si>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</si>
  <si>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</si>
  <si>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</si>
  <si>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</si>
  <si>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</si>
  <si>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</si>
  <si>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</si>
  <si>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</si>
  <si>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</si>
  <si>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</si>
  <si>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</si>
  <si>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</si>
  <si>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</si>
  <si>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</si>
  <si>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</si>
  <si>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</si>
  <si>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</si>
  <si>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</si>
  <si>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</si>
  <si>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</si>
  <si>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</si>
  <si>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</si>
  <si>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</si>
  <si>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</si>
  <si>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</si>
  <si>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</si>
  <si>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</si>
  <si>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</si>
  <si>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</si>
  <si>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</si>
  <si>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</si>
  <si>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</si>
  <si>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</si>
  <si>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</si>
  <si>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</si>
  <si>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</si>
  <si>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</si>
  <si>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</si>
  <si>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</si>
  <si>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</si>
  <si>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</si>
  <si>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</si>
  <si>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</si>
  <si>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</si>
  <si>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</si>
  <si>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</si>
  <si>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</si>
  <si>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</si>
  <si>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</si>
  <si>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</si>
  <si>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</si>
  <si>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</si>
  <si>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</si>
  <si>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</si>
  <si>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</si>
  <si>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</si>
  <si>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</si>
  <si>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</si>
  <si>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</si>
  <si>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</si>
  <si>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</si>
  <si>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</si>
  <si>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</si>
  <si>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</si>
  <si>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</si>
  <si>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</si>
  <si>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</si>
  <si>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</si>
  <si>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</si>
  <si>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</si>
  <si>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</si>
  <si>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</si>
  <si>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</si>
  <si>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</si>
  <si>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</si>
  <si>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</si>
  <si>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</si>
  <si>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</si>
  <si>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</si>
  <si>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</si>
  <si>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</si>
  <si>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</si>
  <si>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</si>
  <si>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</si>
  <si>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</si>
  <si>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</si>
  <si>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</si>
  <si>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</si>
  <si>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</si>
  <si>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</si>
  <si>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</si>
  <si>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</si>
  <si>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</si>
  <si>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</si>
  <si>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</si>
  <si>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</si>
  <si>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</si>
  <si>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</si>
  <si>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</si>
  <si>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</si>
  <si>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</si>
  <si>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</si>
  <si>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</si>
  <si>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</si>
  <si>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</si>
  <si>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</si>
  <si>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</si>
  <si>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</si>
  <si>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</si>
  <si>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</si>
  <si>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</si>
  <si>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</si>
  <si>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</si>
  <si>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</si>
  <si>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</si>
  <si>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</si>
  <si>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</si>
  <si>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</si>
  <si>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</si>
  <si>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</si>
  <si>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</si>
  <si>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</si>
  <si>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</si>
  <si>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</si>
  <si>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</si>
  <si>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</si>
  <si>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</si>
  <si>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</si>
  <si>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</si>
  <si>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</si>
  <si>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</si>
  <si>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</si>
  <si>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</si>
  <si>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</si>
  <si>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</si>
  <si>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</si>
  <si>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</si>
  <si>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</si>
  <si>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</si>
  <si>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</si>
  <si>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</si>
  <si>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</si>
  <si>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</si>
  <si>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</si>
  <si>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</si>
  <si>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</si>
  <si>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</si>
  <si>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</si>
  <si>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</si>
  <si>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</si>
  <si>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</si>
  <si>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</si>
  <si>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</si>
  <si>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</si>
  <si>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</si>
  <si>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</si>
  <si>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</si>
  <si>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</si>
  <si>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</si>
  <si>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</si>
  <si>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</si>
  <si>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</si>
  <si>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</si>
  <si>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</si>
  <si>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</si>
  <si>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</si>
  <si>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</si>
  <si>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</si>
  <si>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</si>
  <si>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</si>
  <si>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</si>
  <si>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</si>
  <si>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</si>
  <si>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</si>
  <si>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</si>
  <si>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</si>
  <si>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</si>
  <si>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</si>
  <si>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</si>
  <si>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</si>
  <si>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</si>
  <si>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</si>
  <si>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</si>
  <si>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</si>
  <si>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</si>
  <si>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</si>
  <si>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</si>
  <si>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</si>
  <si>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</si>
  <si>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</si>
  <si>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</si>
  <si>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</si>
  <si>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</si>
  <si>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</si>
  <si>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</si>
  <si>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</si>
  <si>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</si>
  <si>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</si>
  <si>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</si>
  <si>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</si>
  <si>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</si>
  <si>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</si>
  <si>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</si>
  <si>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</si>
  <si>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</si>
  <si>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</si>
  <si>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</si>
  <si>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</si>
  <si>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</si>
  <si>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</si>
  <si>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</si>
  <si>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</si>
  <si>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</si>
  <si>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</si>
  <si>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</si>
  <si>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</si>
  <si>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</si>
  <si>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</si>
  <si>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</si>
  <si>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</si>
  <si>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</si>
  <si>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</si>
  <si>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</si>
  <si>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</si>
  <si>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</si>
  <si>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</si>
  <si>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</si>
  <si>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</si>
  <si>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</si>
  <si>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</si>
  <si>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</si>
  <si>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</si>
  <si>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</si>
  <si>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</si>
  <si>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</si>
  <si>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</si>
  <si>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</si>
  <si>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</si>
  <si>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</si>
  <si>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</si>
  <si>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</si>
  <si>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</si>
  <si>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</si>
  <si>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</si>
  <si>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</si>
  <si>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</si>
  <si>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</si>
  <si>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</si>
  <si>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</si>
  <si>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</si>
  <si>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</si>
  <si>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</si>
  <si>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</si>
  <si>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</si>
  <si>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</si>
  <si>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</si>
  <si>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</si>
  <si>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</si>
  <si>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</si>
  <si>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</si>
  <si>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</si>
  <si>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</si>
  <si>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</si>
  <si>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</si>
  <si>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</si>
  <si>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</si>
  <si>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</si>
  <si>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</si>
  <si>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</si>
  <si>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</si>
  <si>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</si>
  <si>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</si>
  <si>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</si>
  <si>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</si>
  <si>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</si>
  <si>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</si>
  <si>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</si>
  <si>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</si>
  <si>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</si>
  <si>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</si>
  <si>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</si>
  <si>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</si>
  <si>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</si>
  <si>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</si>
  <si>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</si>
  <si>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</si>
  <si>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</si>
  <si>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</si>
  <si>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</si>
  <si>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</si>
  <si>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</si>
  <si>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</si>
  <si>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</si>
  <si>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</si>
  <si>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</si>
  <si>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</si>
  <si>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</si>
  <si>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</si>
  <si>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</si>
  <si>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</si>
  <si>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</si>
  <si>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</si>
  <si>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</si>
  <si>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</si>
  <si>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</si>
  <si>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</si>
  <si>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</si>
  <si>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</si>
  <si>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</si>
  <si>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</si>
  <si>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</si>
  <si>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</si>
  <si>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</si>
  <si>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</si>
  <si>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</si>
  <si>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</si>
  <si>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</si>
  <si>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</si>
  <si>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</si>
  <si>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</si>
  <si>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</si>
  <si>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</si>
  <si>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</si>
  <si>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</si>
  <si>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</si>
  <si>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</si>
  <si>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</si>
  <si>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</si>
  <si>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</si>
  <si>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</si>
  <si>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</si>
  <si>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</si>
  <si>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</si>
  <si>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</si>
  <si>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</si>
  <si>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</si>
  <si>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</si>
  <si>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</si>
  <si>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</si>
  <si>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</si>
  <si>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</si>
  <si>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</si>
  <si>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</si>
  <si>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</si>
  <si>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</si>
  <si>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</si>
  <si>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</si>
  <si>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</si>
  <si>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</si>
  <si>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</si>
  <si>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</si>
  <si>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</si>
  <si>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</si>
  <si>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</si>
  <si>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</si>
  <si>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</si>
  <si>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</si>
  <si>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</si>
  <si>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</si>
  <si>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</si>
  <si>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</si>
  <si>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</si>
  <si>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</si>
  <si>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</si>
  <si>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</si>
  <si>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</si>
  <si>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</si>
  <si>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</si>
  <si>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</si>
  <si>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</si>
  <si>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</si>
  <si>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</si>
  <si>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</si>
  <si>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</si>
  <si>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</si>
  <si>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</si>
  <si>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</si>
  <si>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</si>
  <si>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</si>
  <si>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</si>
  <si>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</si>
  <si>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</si>
  <si>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</si>
  <si>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</si>
  <si>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</si>
  <si>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</si>
  <si>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</si>
  <si>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</si>
  <si>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</si>
  <si>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</si>
  <si>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</si>
  <si>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</si>
  <si>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</si>
  <si>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</si>
  <si>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</si>
  <si>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</si>
  <si>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</si>
  <si>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</si>
  <si>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</si>
  <si>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</si>
  <si>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</si>
  <si>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</si>
  <si>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</si>
  <si>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</si>
  <si>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</si>
  <si>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</si>
  <si>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</si>
  <si>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</si>
  <si>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</si>
  <si>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</si>
  <si>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</si>
  <si>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</si>
  <si>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</si>
  <si>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</si>
  <si>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</si>
  <si>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</si>
  <si>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</si>
  <si>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</si>
  <si>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</si>
  <si>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</si>
  <si>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</si>
  <si>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</si>
  <si>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</si>
  <si>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</si>
  <si>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</si>
  <si>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</si>
  <si>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</si>
  <si>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</si>
  <si>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</si>
  <si>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</si>
  <si>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</si>
  <si>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</si>
  <si>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</si>
  <si>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</si>
  <si>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</si>
  <si>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</si>
  <si>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</si>
  <si>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</si>
  <si>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</si>
  <si>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</si>
  <si>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</si>
  <si>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</si>
  <si>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</si>
  <si>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</si>
  <si>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</si>
  <si>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</si>
  <si>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</si>
  <si>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</si>
  <si>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</si>
  <si>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</si>
  <si>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</si>
  <si>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</si>
  <si>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</si>
  <si>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</si>
  <si>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</si>
  <si>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</si>
  <si>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</si>
  <si>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</si>
  <si>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</si>
  <si>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</si>
  <si>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</si>
  <si>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</si>
  <si>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</si>
  <si>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</si>
  <si>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</si>
  <si>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</si>
  <si>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</si>
  <si>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</si>
  <si>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</si>
  <si>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</si>
  <si>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</si>
  <si>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</si>
  <si>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</si>
  <si>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</si>
  <si>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</si>
  <si>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</si>
  <si>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</si>
  <si>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</si>
  <si>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</si>
  <si>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</si>
  <si>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</si>
  <si>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</si>
  <si>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</si>
  <si>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</si>
  <si>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</si>
  <si>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</si>
  <si>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</si>
  <si>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</si>
  <si>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</si>
  <si>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</si>
  <si>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</si>
  <si>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</si>
  <si>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</si>
  <si>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</si>
  <si>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</si>
  <si>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</si>
  <si>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</si>
  <si>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</si>
  <si>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</si>
  <si>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</si>
  <si>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</si>
  <si>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</si>
  <si>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</si>
  <si>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</si>
  <si>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</si>
  <si>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</si>
  <si>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</si>
  <si>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</si>
  <si>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</si>
  <si>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</si>
  <si>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</si>
  <si>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</si>
  <si>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</si>
  <si>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</si>
  <si>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</si>
  <si>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</si>
  <si>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</si>
  <si>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</si>
  <si>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</si>
  <si>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</si>
  <si>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</si>
  <si>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</si>
  <si>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</si>
  <si>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</si>
  <si>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</si>
  <si>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</si>
  <si>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</si>
  <si>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</si>
  <si>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</si>
  <si>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</si>
  <si>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</si>
  <si>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</si>
  <si>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</si>
  <si>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</si>
  <si>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</si>
  <si>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</si>
  <si>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</si>
  <si>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</si>
  <si>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</si>
  <si>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</si>
  <si>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</si>
  <si>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</si>
  <si>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</si>
  <si>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</si>
  <si>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</si>
  <si>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</si>
  <si>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</si>
  <si>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</si>
  <si>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</si>
  <si>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</si>
  <si>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</si>
  <si>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</si>
  <si>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</si>
  <si>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</si>
  <si>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</si>
  <si>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</si>
  <si>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</si>
  <si>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</si>
  <si>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</si>
  <si>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</si>
  <si>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</si>
  <si>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</si>
  <si>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</si>
  <si>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</si>
  <si>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</si>
  <si>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</si>
  <si>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</si>
  <si>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</si>
  <si>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</si>
  <si>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</si>
  <si>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</si>
  <si>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</si>
  <si>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</si>
  <si>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</si>
  <si>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</si>
  <si>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</si>
  <si>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</si>
  <si>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</si>
  <si>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</si>
  <si>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</si>
  <si>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</si>
  <si>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</si>
  <si>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</si>
  <si>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</si>
  <si>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</si>
  <si>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</si>
  <si>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</si>
  <si>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</si>
  <si>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</si>
  <si>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</si>
  <si>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</si>
  <si>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</si>
  <si>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</si>
  <si>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</si>
  <si>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</si>
  <si>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</si>
  <si>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</si>
  <si>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</si>
  <si>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</si>
  <si>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</si>
  <si>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</si>
  <si>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</si>
  <si>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</si>
  <si>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</si>
  <si>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</si>
  <si>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</si>
  <si>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</si>
  <si>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</si>
  <si>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</si>
  <si>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</si>
  <si>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</si>
  <si>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</si>
  <si>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</si>
  <si>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</si>
  <si>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</si>
  <si>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</si>
  <si>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</si>
  <si>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</si>
  <si>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</si>
  <si>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</si>
  <si>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</si>
  <si>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</si>
  <si>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</si>
  <si>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</si>
  <si>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</si>
  <si>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</si>
  <si>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</si>
  <si>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</si>
  <si>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</si>
  <si>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</si>
  <si>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</si>
  <si>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</si>
  <si>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</si>
  <si>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</si>
  <si>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</si>
  <si>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</si>
  <si>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</si>
  <si>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</si>
  <si>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</si>
  <si>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</si>
  <si>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</si>
  <si>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</si>
  <si>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</si>
  <si>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</si>
  <si>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</si>
  <si>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</si>
  <si>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</si>
  <si>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</si>
  <si>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</si>
  <si>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</si>
  <si>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</si>
  <si>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</si>
  <si>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</si>
  <si>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</si>
  <si>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</si>
  <si>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</si>
  <si>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</si>
  <si>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</si>
  <si>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</si>
  <si>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</si>
  <si>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</si>
  <si>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</si>
  <si>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</si>
  <si>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</si>
  <si>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</si>
  <si>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</si>
  <si>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</si>
  <si>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</si>
  <si>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</si>
  <si>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</si>
  <si>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</si>
  <si>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</si>
  <si>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</si>
  <si>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</si>
  <si>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</si>
  <si>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</si>
  <si>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</si>
  <si>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</si>
  <si>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</si>
  <si>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</si>
  <si>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</si>
  <si>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</si>
  <si>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</si>
  <si>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</si>
  <si>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</si>
  <si>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</si>
  <si>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</si>
  <si>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</si>
  <si>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</si>
  <si>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</si>
  <si>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</si>
  <si>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</si>
  <si>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</si>
  <si>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</si>
  <si>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</si>
  <si>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</si>
  <si>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</si>
  <si>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</si>
  <si>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</si>
  <si>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</si>
  <si>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</si>
  <si>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</si>
  <si>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</si>
  <si>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</si>
  <si>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</si>
  <si>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</si>
  <si>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</si>
  <si>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</si>
  <si>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</si>
  <si>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</si>
  <si>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</si>
  <si>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</si>
  <si>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</si>
  <si>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</si>
  <si>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</si>
  <si>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</si>
  <si>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</si>
  <si>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</si>
  <si>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</si>
  <si>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</si>
  <si>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</si>
  <si>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</si>
  <si>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</si>
  <si>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</si>
  <si>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</si>
  <si>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</si>
  <si>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</si>
  <si>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</si>
  <si>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</si>
  <si>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</si>
  <si>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</si>
  <si>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</si>
  <si>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</si>
  <si>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</si>
  <si>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</si>
  <si>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</si>
  <si>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</si>
  <si>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</si>
  <si>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</si>
  <si>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</si>
  <si>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</si>
  <si>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</si>
  <si>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</si>
  <si>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</si>
  <si>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</si>
  <si>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</si>
  <si>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</si>
  <si>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</si>
  <si>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</si>
  <si>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</si>
  <si>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</si>
  <si>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</si>
  <si>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</si>
  <si>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</si>
  <si>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</si>
  <si>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</si>
  <si>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</si>
  <si>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</si>
  <si>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</si>
  <si>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</si>
  <si>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</si>
  <si>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</si>
  <si>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</si>
  <si>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</si>
  <si>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</si>
  <si>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</si>
  <si>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</si>
  <si>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</si>
  <si>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</si>
  <si>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</si>
  <si>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</si>
  <si>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</si>
  <si>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</si>
  <si>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</si>
  <si>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</si>
  <si>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</si>
  <si>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</si>
  <si>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</si>
  <si>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</si>
  <si>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</si>
  <si>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</si>
  <si>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</si>
  <si>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</si>
  <si>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</si>
  <si>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</si>
  <si>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</si>
  <si>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</si>
  <si>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</si>
  <si>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</si>
  <si>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</si>
  <si>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</si>
  <si>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</si>
  <si>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</si>
  <si>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</si>
  <si>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</si>
  <si>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</si>
  <si>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</si>
  <si>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</si>
  <si>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</si>
  <si>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</si>
  <si>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</si>
  <si>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</si>
  <si>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</si>
  <si>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</si>
  <si>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</si>
  <si>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</si>
  <si>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</si>
  <si>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</si>
  <si>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</si>
  <si>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</si>
  <si>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</si>
  <si>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</si>
  <si>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</si>
  <si>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</si>
  <si>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</si>
  <si>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</si>
  <si>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</si>
  <si>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</si>
  <si>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</si>
  <si>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</si>
  <si>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</si>
  <si>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</si>
  <si>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</si>
  <si>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</si>
  <si>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</si>
  <si>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</si>
  <si>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</si>
  <si>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</si>
  <si>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</si>
  <si>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</si>
  <si>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</si>
  <si>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</si>
  <si>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</si>
  <si>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</si>
  <si>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</si>
  <si>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</si>
  <si>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</si>
  <si>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</si>
  <si>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</si>
  <si>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</si>
  <si>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</si>
  <si>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</si>
  <si>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</si>
  <si>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</si>
  <si>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</si>
  <si>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</si>
  <si>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</si>
  <si>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</si>
  <si>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</si>
  <si>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</si>
  <si>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</si>
  <si>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</si>
  <si>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</si>
  <si>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</si>
  <si>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</si>
  <si>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</si>
  <si>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</si>
  <si>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</si>
  <si>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</si>
  <si>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</si>
  <si>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</si>
  <si>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</si>
  <si>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</si>
  <si>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</si>
  <si>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</si>
  <si>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</si>
  <si>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</si>
  <si>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</si>
  <si>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</si>
  <si>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</si>
  <si>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</si>
  <si>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</si>
  <si>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</si>
  <si>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</si>
  <si>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</si>
  <si>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</si>
  <si>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</si>
  <si>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</si>
  <si>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</si>
  <si>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</si>
  <si>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</si>
  <si>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</si>
  <si>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</si>
  <si>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</si>
  <si>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</si>
  <si>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</si>
  <si>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</si>
  <si>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</si>
  <si>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</si>
  <si>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</si>
  <si>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</si>
  <si>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</si>
  <si>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</si>
  <si>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</si>
  <si>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</si>
  <si>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</si>
  <si>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</si>
  <si>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</si>
  <si>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</si>
  <si>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</si>
  <si>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</si>
  <si>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</si>
  <si>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</si>
  <si>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</si>
  <si>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</si>
  <si>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</si>
  <si>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</si>
  <si>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</si>
  <si>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</si>
  <si>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</si>
  <si>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</si>
  <si>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</si>
  <si>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</si>
  <si>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</si>
  <si>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</si>
  <si>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</si>
  <si>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</si>
  <si>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</si>
  <si>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</si>
  <si>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</si>
  <si>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</si>
  <si>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</si>
  <si>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</si>
  <si>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</si>
  <si>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</si>
  <si>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</si>
  <si>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</si>
  <si>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</si>
  <si>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</si>
  <si>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</si>
  <si>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</si>
  <si>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</si>
  <si>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</si>
  <si>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</si>
  <si>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</si>
  <si>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</si>
  <si>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</si>
  <si>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</si>
  <si>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</si>
  <si>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</si>
  <si>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</si>
  <si>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</si>
  <si>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</si>
  <si>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</si>
  <si>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</si>
  <si>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</si>
  <si>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</si>
  <si>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</si>
  <si>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</si>
  <si>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</si>
  <si>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</si>
  <si>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</si>
  <si>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</si>
  <si>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</si>
  <si>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</si>
  <si>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</si>
  <si>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</si>
  <si>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</si>
  <si>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</si>
  <si>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</si>
  <si>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</si>
  <si>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</si>
  <si>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</si>
  <si>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</si>
  <si>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</si>
  <si>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</si>
  <si>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</si>
  <si>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</si>
  <si>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</si>
  <si>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</si>
  <si>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</si>
  <si>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</si>
  <si>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</si>
  <si>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</si>
  <si>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</si>
  <si>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</si>
  <si>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</si>
  <si>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</si>
  <si>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</si>
  <si>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</si>
  <si>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</si>
  <si>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</si>
  <si>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</si>
  <si>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</si>
  <si>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</si>
  <si>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</si>
  <si>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</si>
  <si>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</si>
  <si>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</si>
  <si>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</si>
  <si>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</si>
  <si>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</si>
  <si>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</si>
  <si>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</si>
  <si>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</si>
  <si>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</si>
  <si>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</si>
  <si>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</si>
  <si>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</si>
  <si>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</si>
  <si>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</si>
  <si>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</si>
  <si>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</si>
  <si>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</si>
  <si>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</si>
  <si>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</si>
  <si>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</si>
  <si>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</si>
  <si>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</si>
  <si>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</si>
  <si>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</si>
  <si>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</si>
  <si>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</si>
  <si>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</si>
  <si>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</si>
  <si>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</si>
  <si>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</si>
  <si>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</si>
  <si>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</si>
  <si>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</si>
  <si>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</si>
  <si>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</si>
  <si>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</si>
  <si>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</si>
  <si>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</si>
  <si>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</si>
  <si>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</si>
  <si>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</si>
  <si>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</si>
  <si>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</si>
  <si>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</si>
  <si>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</si>
  <si>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</si>
  <si>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</si>
  <si>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</si>
  <si>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</si>
  <si>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</si>
  <si>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</si>
  <si>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</si>
  <si>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</si>
  <si>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</si>
  <si>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</si>
  <si>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</si>
  <si>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</si>
  <si>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</si>
  <si>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</si>
  <si>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</si>
  <si>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</si>
  <si>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</si>
  <si>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</si>
  <si>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</si>
  <si>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</si>
  <si>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</si>
  <si>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</si>
  <si>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</si>
  <si>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</si>
  <si>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</si>
  <si>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</si>
  <si>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</si>
  <si>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</si>
  <si>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</si>
  <si>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</si>
  <si>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</si>
  <si>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</si>
  <si>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</si>
  <si>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</si>
  <si>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</si>
  <si>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</si>
  <si>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</si>
  <si>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</si>
  <si>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</si>
  <si>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</si>
  <si>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</si>
  <si>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</si>
  <si>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</si>
  <si>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</si>
  <si>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</si>
  <si>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</si>
  <si>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</si>
  <si>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</si>
  <si>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</si>
  <si>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</si>
  <si>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</si>
  <si>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</si>
  <si>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</si>
  <si>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</si>
  <si>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</si>
  <si>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</si>
  <si>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</si>
  <si>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</si>
  <si>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</si>
  <si>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</si>
  <si>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</si>
  <si>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</si>
  <si>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</si>
  <si>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</si>
  <si>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</si>
  <si>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</si>
  <si>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</si>
  <si>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</si>
  <si>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</si>
  <si>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</si>
  <si>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</si>
  <si>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</si>
  <si>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</si>
  <si>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</si>
  <si>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</si>
  <si>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</si>
  <si>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</si>
  <si>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</si>
  <si>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</si>
  <si>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</si>
  <si>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</si>
  <si>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</si>
  <si>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</si>
  <si>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</si>
  <si>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</si>
  <si>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</si>
  <si>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</si>
  <si>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</si>
  <si>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</si>
  <si>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</si>
  <si>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</si>
  <si>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</si>
  <si>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</si>
  <si>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</si>
  <si>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</si>
  <si>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</si>
  <si>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</si>
  <si>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</si>
  <si>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</si>
  <si>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</si>
  <si>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</si>
  <si>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</si>
  <si>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</si>
  <si>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</si>
  <si>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</si>
  <si>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</si>
  <si>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</si>
  <si>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</si>
  <si>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</si>
  <si>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</si>
  <si>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</si>
  <si>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</si>
  <si>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</si>
  <si>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</si>
  <si>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</si>
  <si>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</si>
  <si>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</si>
  <si>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</si>
  <si>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</si>
  <si>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</si>
  <si>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</si>
  <si>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</si>
  <si>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</si>
  <si>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</si>
  <si>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</si>
  <si>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</si>
  <si>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</si>
  <si>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</si>
  <si>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</si>
  <si>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</si>
  <si>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</si>
  <si>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</si>
  <si>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</si>
  <si>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</si>
  <si>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</si>
  <si>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</si>
  <si>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</si>
  <si>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</si>
  <si>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</si>
  <si>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</si>
  <si>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</si>
  <si>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</si>
  <si>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</si>
  <si>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</si>
  <si>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</si>
  <si>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</si>
  <si>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</si>
  <si>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</si>
  <si>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</si>
  <si>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</si>
  <si>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</si>
  <si>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</si>
  <si>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</si>
  <si>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</si>
  <si>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</si>
  <si>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</si>
  <si>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</si>
  <si>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</si>
  <si>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</si>
  <si>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</si>
  <si>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</si>
  <si>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</si>
  <si>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</si>
  <si>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</si>
  <si>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</si>
  <si>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</si>
  <si>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</si>
  <si>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</si>
  <si>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</si>
  <si>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</si>
  <si>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</si>
  <si>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</si>
  <si>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</si>
  <si>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</si>
  <si>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</si>
  <si>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</si>
  <si>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</si>
  <si>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</si>
  <si>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</si>
  <si>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</si>
  <si>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</si>
  <si>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</si>
  <si>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</si>
  <si>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</si>
  <si>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</si>
  <si>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</si>
  <si>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</si>
  <si>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</si>
  <si>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</si>
  <si>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</si>
  <si>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</si>
  <si>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</si>
  <si>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</si>
  <si>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</si>
  <si>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</si>
  <si>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</si>
  <si>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</si>
  <si>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</si>
  <si>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</si>
  <si>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</si>
  <si>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</si>
  <si>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</si>
  <si>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</si>
  <si>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</si>
  <si>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</si>
  <si>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</si>
  <si>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</si>
  <si>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</si>
  <si>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</si>
  <si>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</si>
  <si>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</si>
  <si>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</si>
  <si>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</si>
  <si>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</si>
  <si>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</si>
  <si>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</si>
  <si>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</si>
  <si>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</si>
  <si>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</si>
  <si>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</si>
  <si>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</si>
  <si>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</si>
  <si>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</si>
  <si>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</si>
  <si>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</si>
  <si>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</si>
  <si>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</si>
  <si>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</si>
  <si>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</si>
  <si>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</si>
  <si>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</si>
  <si>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</si>
  <si>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</si>
  <si>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</si>
  <si>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</si>
  <si>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</si>
  <si>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</si>
  <si>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</si>
  <si>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</si>
  <si>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</si>
  <si>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</si>
  <si>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</si>
  <si>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</si>
  <si>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</si>
  <si>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</si>
  <si>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</si>
  <si>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</si>
  <si>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</si>
  <si>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</si>
  <si>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</si>
  <si>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</si>
  <si>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</si>
  <si>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</si>
  <si>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</si>
  <si>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</si>
  <si>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</si>
  <si>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</si>
  <si>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</si>
  <si>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</si>
  <si>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</si>
  <si>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</si>
  <si>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</si>
  <si>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</si>
  <si>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</si>
  <si>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</si>
  <si>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</si>
  <si>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</si>
  <si>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</si>
  <si>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</si>
  <si>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</si>
  <si>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</si>
  <si>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</si>
  <si>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</si>
  <si>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</si>
  <si>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</si>
  <si>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</si>
  <si>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</si>
  <si>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</si>
  <si>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</si>
  <si>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</si>
  <si>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</si>
  <si>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</si>
  <si>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</si>
  <si>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</si>
  <si>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</si>
  <si>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</si>
  <si>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</si>
  <si>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</si>
  <si>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</si>
  <si>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</si>
  <si>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</si>
  <si>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</si>
  <si>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</si>
  <si>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</si>
  <si>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</si>
  <si>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</si>
  <si>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</si>
  <si>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</si>
  <si>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</si>
  <si>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</si>
  <si>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</si>
  <si>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</si>
  <si>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</si>
  <si>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</si>
  <si>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</si>
  <si>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</si>
  <si>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</si>
  <si>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</si>
  <si>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</si>
  <si>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</si>
  <si>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</si>
  <si>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</si>
  <si>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</si>
  <si>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</si>
  <si>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</si>
  <si>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</si>
  <si>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</si>
  <si>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</si>
  <si>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</si>
  <si>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</si>
  <si>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</si>
  <si>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</si>
  <si>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</si>
  <si>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</si>
  <si>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</si>
  <si>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</si>
  <si>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</si>
  <si>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</si>
  <si>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</si>
  <si>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</si>
  <si>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</si>
  <si>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</si>
  <si>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</si>
  <si>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</si>
  <si>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</si>
  <si>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</si>
  <si>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</si>
  <si>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</si>
  <si>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</si>
  <si>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</si>
  <si>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</si>
  <si>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</si>
  <si>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</si>
  <si>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</si>
  <si>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</si>
  <si>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</si>
  <si>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</si>
  <si>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</si>
  <si>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</si>
  <si>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</si>
  <si>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</si>
  <si>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</si>
  <si>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</si>
  <si>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</si>
  <si>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</si>
  <si>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</si>
  <si>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</si>
  <si>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</si>
  <si>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</si>
  <si>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</si>
  <si>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</si>
  <si>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</si>
  <si>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</si>
  <si>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</si>
  <si>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</si>
  <si>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</si>
  <si>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</si>
  <si>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</si>
  <si>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</si>
  <si>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</si>
  <si>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</si>
  <si>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</si>
  <si>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</si>
  <si>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</si>
  <si>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</si>
  <si>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</si>
  <si>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</si>
  <si>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</si>
  <si>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</si>
  <si>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</si>
  <si>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</si>
  <si>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</si>
  <si>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</si>
  <si>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</si>
  <si>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</si>
  <si>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</si>
  <si>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</si>
  <si>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</si>
  <si>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</si>
  <si>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</si>
  <si>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</si>
  <si>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</si>
  <si>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</si>
  <si>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</si>
  <si>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</si>
  <si>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</si>
  <si>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</si>
  <si>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</si>
  <si>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</si>
  <si>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</si>
  <si>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</si>
  <si>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</si>
  <si>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</si>
  <si>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</si>
  <si>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</si>
  <si>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</si>
  <si>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</si>
  <si>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</si>
  <si>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</si>
  <si>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</si>
  <si>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</si>
  <si>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</si>
  <si>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</si>
  <si>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</si>
  <si>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</si>
  <si>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</si>
  <si>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</si>
  <si>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</si>
  <si>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</si>
  <si>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</si>
  <si>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</si>
  <si>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</si>
  <si>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</si>
  <si>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</si>
  <si>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</si>
  <si>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</si>
  <si>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</si>
  <si>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</si>
  <si>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</si>
  <si>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</si>
  <si>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</si>
  <si>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</si>
  <si>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</si>
  <si>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</si>
  <si>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</si>
  <si>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</si>
  <si>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</si>
  <si>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</si>
  <si>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</si>
  <si>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</si>
  <si>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</si>
  <si>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</si>
  <si>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</si>
  <si>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</si>
  <si>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</si>
  <si>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</si>
  <si>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</si>
  <si>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</si>
  <si>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</si>
  <si>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</si>
  <si>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</si>
  <si>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</si>
  <si>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</si>
  <si>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</si>
  <si>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</si>
  <si>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</si>
  <si>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</si>
  <si>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</si>
  <si>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</si>
  <si>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</si>
  <si>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</si>
  <si>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</si>
  <si>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</si>
  <si>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</si>
  <si>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</si>
  <si>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</si>
  <si>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</si>
  <si>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</si>
  <si>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</si>
  <si>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</si>
  <si>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</si>
  <si>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</si>
  <si>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</si>
  <si>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</si>
  <si>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</si>
  <si>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</si>
  <si>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</si>
  <si>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</si>
  <si>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</si>
  <si>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</si>
  <si>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</si>
  <si>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</si>
  <si>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</si>
  <si>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</si>
  <si>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</si>
  <si>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</si>
  <si>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</si>
  <si>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</si>
  <si>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</si>
  <si>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</si>
  <si>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</si>
  <si>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</si>
  <si>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</si>
  <si>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</si>
  <si>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</si>
  <si>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</si>
  <si>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</si>
  <si>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</si>
  <si>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</si>
  <si>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</si>
  <si>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</si>
  <si>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</si>
  <si>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</si>
  <si>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</si>
  <si>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</si>
  <si>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</si>
  <si>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</si>
  <si>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</si>
  <si>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</si>
  <si>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</si>
  <si>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</si>
  <si>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</si>
  <si>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</si>
  <si>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</si>
  <si>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</si>
  <si>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</si>
  <si>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</si>
  <si>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</si>
  <si>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</si>
  <si>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</si>
  <si>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</si>
  <si>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</si>
  <si>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</si>
  <si>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</si>
  <si>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</si>
  <si>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</si>
  <si>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</si>
  <si>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</si>
  <si>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</si>
  <si>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</si>
  <si>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</si>
  <si>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</si>
  <si>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</si>
  <si>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</si>
  <si>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</si>
  <si>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</si>
  <si>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</si>
  <si>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</si>
  <si>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</si>
  <si>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</si>
  <si>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</si>
  <si>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</si>
  <si>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</si>
  <si>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</si>
  <si>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</si>
  <si>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</si>
  <si>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</si>
  <si>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</si>
  <si>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</si>
  <si>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</si>
  <si>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</si>
  <si>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</si>
  <si>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</si>
  <si>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</si>
  <si>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</si>
  <si>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</si>
  <si>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</si>
  <si>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</si>
  <si>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</si>
  <si>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</si>
  <si>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</si>
  <si>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</si>
  <si>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</si>
  <si>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</si>
  <si>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</si>
  <si>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</si>
  <si>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</si>
  <si>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</si>
  <si>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</si>
  <si>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</si>
  <si>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</si>
  <si>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</si>
  <si>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</si>
  <si>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</si>
  <si>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</si>
  <si>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</si>
  <si>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</si>
  <si>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</si>
  <si>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</si>
  <si>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</si>
  <si>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</si>
  <si>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</si>
  <si>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</si>
  <si>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</si>
  <si>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</si>
  <si>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</si>
  <si>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</si>
  <si>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</si>
  <si>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</si>
  <si>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</si>
  <si>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</si>
  <si>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</si>
  <si>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</si>
  <si>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</si>
  <si>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</si>
  <si>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</si>
  <si>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</si>
  <si>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</si>
  <si>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</si>
  <si>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</si>
  <si>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</si>
  <si>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</si>
  <si>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</si>
  <si>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</si>
  <si>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</si>
  <si>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</si>
  <si>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</si>
  <si>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</si>
  <si>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</si>
  <si>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</si>
  <si>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</si>
  <si>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</si>
  <si>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</si>
  <si>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</si>
  <si>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</si>
  <si>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</si>
  <si>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</si>
  <si>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</si>
  <si>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</si>
  <si>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</si>
  <si>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</si>
  <si>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</si>
  <si>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</si>
  <si>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</si>
  <si>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</si>
  <si>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</si>
  <si>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</si>
  <si>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</si>
  <si>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</si>
  <si>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</si>
  <si>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</si>
  <si>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</si>
  <si>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</si>
  <si>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</si>
  <si>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</si>
  <si>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</si>
  <si>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</si>
  <si>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</si>
  <si>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</si>
  <si>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</si>
  <si>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</si>
  <si>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</si>
  <si>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</si>
  <si>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</si>
  <si>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</si>
  <si>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</si>
  <si>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</si>
  <si>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</si>
  <si>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</si>
  <si>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</si>
  <si>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</si>
  <si>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</si>
  <si>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</si>
  <si>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</si>
  <si>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</si>
  <si>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</si>
  <si>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</si>
  <si>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</si>
  <si>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</si>
  <si>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</si>
  <si>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</si>
  <si>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</si>
  <si>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</si>
  <si>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</si>
  <si>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</si>
  <si>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</si>
  <si>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</si>
  <si>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</si>
  <si>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</si>
  <si>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</si>
  <si>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</si>
  <si>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</si>
  <si>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</si>
  <si>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</si>
  <si>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</si>
  <si>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</si>
  <si>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</si>
  <si>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</si>
  <si>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</si>
  <si>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</si>
  <si>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</si>
  <si>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</si>
  <si>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</si>
  <si>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</si>
  <si>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</si>
  <si>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</si>
  <si>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</si>
  <si>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</si>
  <si>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</si>
  <si>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</si>
  <si>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</si>
  <si>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</si>
  <si>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</si>
  <si>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</si>
  <si>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</si>
  <si>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</si>
  <si>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</si>
  <si>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</si>
  <si>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</si>
  <si>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</si>
  <si>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</si>
  <si>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</si>
  <si>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</si>
  <si>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</si>
  <si>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</si>
  <si>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</si>
  <si>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</si>
  <si>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</si>
  <si>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</si>
  <si>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</si>
  <si>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</si>
  <si>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</si>
  <si>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</si>
  <si>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</si>
  <si>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</si>
  <si>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</si>
  <si>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</si>
  <si>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</si>
  <si>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</si>
  <si>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</si>
  <si>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</si>
  <si>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</si>
  <si>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</si>
  <si>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</si>
  <si>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</si>
  <si>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</si>
  <si>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</si>
  <si>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</si>
  <si>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</si>
  <si>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</si>
  <si>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</si>
  <si>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</si>
  <si>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</si>
  <si>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</si>
  <si>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</si>
  <si>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</si>
  <si>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</si>
  <si>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</si>
  <si>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</si>
  <si>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</si>
  <si>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</si>
  <si>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</si>
  <si>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</si>
  <si>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</si>
  <si>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</si>
  <si>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</si>
  <si>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</si>
  <si>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</si>
  <si>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</si>
  <si>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</si>
  <si>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</si>
  <si>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</si>
  <si>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</si>
  <si>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</si>
  <si>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</si>
  <si>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</si>
  <si>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</si>
  <si>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</si>
  <si>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</si>
  <si>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</si>
  <si>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</si>
  <si>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</si>
  <si>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</si>
  <si>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</si>
  <si>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</si>
  <si>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</si>
  <si>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</si>
  <si>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</si>
  <si>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</si>
  <si>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</si>
  <si>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</si>
  <si>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</si>
  <si>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</si>
  <si>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</si>
  <si>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</si>
  <si>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</si>
  <si>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</si>
  <si>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</si>
  <si>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</si>
  <si>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</si>
  <si>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</si>
  <si>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</si>
  <si>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</si>
  <si>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</si>
  <si>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</si>
  <si>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</si>
  <si>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</si>
  <si>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</si>
  <si>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</si>
  <si>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</si>
  <si>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</si>
  <si>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</si>
  <si>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</si>
  <si>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</si>
  <si>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</si>
  <si>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</si>
  <si>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</si>
  <si>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</si>
  <si>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</si>
  <si>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</si>
  <si>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</si>
  <si>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</si>
  <si>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</si>
  <si>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</si>
  <si>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</si>
  <si>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</si>
  <si>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</si>
  <si>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</si>
  <si>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</si>
  <si>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</si>
  <si>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</si>
  <si>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</si>
  <si>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</si>
  <si>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</si>
  <si>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</si>
  <si>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</si>
  <si>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</si>
  <si>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</si>
  <si>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</si>
  <si>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</si>
  <si>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</si>
  <si>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</si>
  <si>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</si>
  <si>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</si>
  <si>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</si>
  <si>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</si>
  <si>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</si>
  <si>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</si>
  <si>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</si>
  <si>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</si>
  <si>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</si>
  <si>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</si>
  <si>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</si>
  <si>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</si>
  <si>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</si>
  <si>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</si>
  <si>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</si>
  <si>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</si>
  <si>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</si>
  <si>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</si>
  <si>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</si>
  <si>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</si>
  <si>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</si>
  <si>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</si>
  <si>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</si>
  <si>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</si>
  <si>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</si>
  <si>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</si>
  <si>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</si>
  <si>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</si>
  <si>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</si>
  <si>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</si>
  <si>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</si>
  <si>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</si>
  <si>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</si>
  <si>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</si>
  <si>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</si>
  <si>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</si>
  <si>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</si>
  <si>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</si>
  <si>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</si>
  <si>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</si>
  <si>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</si>
  <si>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</si>
  <si>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</si>
  <si>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</si>
  <si>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</si>
  <si>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</si>
  <si>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</si>
  <si>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</si>
  <si>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</si>
  <si>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</si>
  <si>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</si>
  <si>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</si>
  <si>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</si>
  <si>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</si>
  <si>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</si>
  <si>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</si>
  <si>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</si>
  <si>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</si>
  <si>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</si>
  <si>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</si>
  <si>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</si>
  <si>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</si>
  <si>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</si>
  <si>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</si>
  <si>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</si>
  <si>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</si>
  <si>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</si>
  <si>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</si>
  <si>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</si>
  <si>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</si>
  <si>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</si>
  <si>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</si>
  <si>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</si>
  <si>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</si>
  <si>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</si>
  <si>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</si>
  <si>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</si>
  <si>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</si>
  <si>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</si>
  <si>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</si>
  <si>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</si>
  <si>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</si>
  <si>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</si>
  <si>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</si>
  <si>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</si>
  <si>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</si>
  <si>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</si>
  <si>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</si>
  <si>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</si>
  <si>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</si>
  <si>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</si>
  <si>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</si>
  <si>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</si>
  <si>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</si>
  <si>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</si>
  <si>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</si>
  <si>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</si>
  <si>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</si>
  <si>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</si>
  <si>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</si>
  <si>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</si>
  <si>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</si>
  <si>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</si>
  <si>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</si>
  <si>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</si>
  <si>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</si>
  <si>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</si>
  <si>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</si>
  <si>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</si>
  <si>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</si>
  <si>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</si>
  <si>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</si>
  <si>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</si>
  <si>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</si>
  <si>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</si>
  <si>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</si>
  <si>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</si>
  <si>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</si>
  <si>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</si>
  <si>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</si>
  <si>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</si>
  <si>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</si>
  <si>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</si>
  <si>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</si>
  <si>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</si>
  <si>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</si>
  <si>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</si>
  <si>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</si>
  <si>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</si>
  <si>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</si>
  <si>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</si>
  <si>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</si>
  <si>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</si>
  <si>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</si>
  <si>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</si>
  <si>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</si>
  <si>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</si>
  <si>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</si>
  <si>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</si>
  <si>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</si>
  <si>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</si>
  <si>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</si>
  <si>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</si>
  <si>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</si>
  <si>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</si>
  <si>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</si>
  <si>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</si>
  <si>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</si>
  <si>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</si>
  <si>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</si>
  <si>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</si>
  <si>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</si>
  <si>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</si>
  <si>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</si>
  <si>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</si>
  <si>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</si>
  <si>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</si>
  <si>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</si>
  <si>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</si>
  <si>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</si>
  <si>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</si>
  <si>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</si>
  <si>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</si>
  <si>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</si>
  <si>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</si>
  <si>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</si>
  <si>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</si>
  <si>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</si>
  <si>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</si>
  <si>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</si>
  <si>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</si>
  <si>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</si>
  <si>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</si>
  <si>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</si>
  <si>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</si>
  <si>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</si>
  <si>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</si>
  <si>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</si>
  <si>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</si>
  <si>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</si>
  <si>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</si>
  <si>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</si>
  <si>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</si>
  <si>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</si>
  <si>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</si>
  <si>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</si>
  <si>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</si>
  <si>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</si>
  <si>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</si>
  <si>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</si>
  <si>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</si>
  <si>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</si>
  <si>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</si>
  <si>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</si>
  <si>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</si>
  <si>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</si>
  <si>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</si>
  <si>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</si>
  <si>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</si>
  <si>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</si>
  <si>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</si>
  <si>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</si>
  <si>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</si>
  <si>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</si>
  <si>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</si>
  <si>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</si>
  <si>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</si>
  <si>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</si>
  <si>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</si>
  <si>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</si>
  <si>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</si>
  <si>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</si>
  <si>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</si>
  <si>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</si>
  <si>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</si>
  <si>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</si>
  <si>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</si>
  <si>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</si>
  <si>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</si>
  <si>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</si>
  <si>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</si>
  <si>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</si>
  <si>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</si>
  <si>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</si>
  <si>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</si>
  <si>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</si>
  <si>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</si>
  <si>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</si>
  <si>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</si>
  <si>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</si>
  <si>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</si>
  <si>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</si>
  <si>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</si>
  <si>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</si>
  <si>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</si>
  <si>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</si>
  <si>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</si>
  <si>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</si>
  <si>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</si>
  <si>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</si>
  <si>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</si>
  <si>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</si>
  <si>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</si>
  <si>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</si>
  <si>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</si>
  <si>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</si>
  <si>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</si>
  <si>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</si>
  <si>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</si>
  <si>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</si>
  <si>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</si>
  <si>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</si>
  <si>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</si>
  <si>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</si>
  <si>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</si>
  <si>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</si>
  <si>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</si>
  <si>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</si>
  <si>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</si>
  <si>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</si>
  <si>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</si>
  <si>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</si>
  <si>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</si>
  <si>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</si>
  <si>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</si>
  <si>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</si>
  <si>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</si>
  <si>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</si>
  <si>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</si>
  <si>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</si>
  <si>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</si>
  <si>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</si>
  <si>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</si>
  <si>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</si>
  <si>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</si>
  <si>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</si>
  <si>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</si>
  <si>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</si>
  <si>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</si>
  <si>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</si>
  <si>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</si>
  <si>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</si>
  <si>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</si>
  <si>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</si>
  <si>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</si>
  <si>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</si>
  <si>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</si>
  <si>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</si>
  <si>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</si>
  <si>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</si>
  <si>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</si>
  <si>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</si>
  <si>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</si>
  <si>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</si>
  <si>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</si>
  <si>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</si>
  <si>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</si>
  <si>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</si>
  <si>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</si>
  <si>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</si>
  <si>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</si>
  <si>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</si>
  <si>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</si>
  <si>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</si>
  <si>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</si>
  <si>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</si>
  <si>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</si>
  <si>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</si>
  <si>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</si>
  <si>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</si>
  <si>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</si>
  <si>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</si>
  <si>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</si>
  <si>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</si>
  <si>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</si>
  <si>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</si>
  <si>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</si>
  <si>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</si>
  <si>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</si>
  <si>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</si>
  <si>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</si>
  <si>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</si>
  <si>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</si>
  <si>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</si>
  <si>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</si>
  <si>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</si>
  <si>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</si>
  <si>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</si>
  <si>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</si>
  <si>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</si>
  <si>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</si>
  <si>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</si>
  <si>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</si>
  <si>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</si>
  <si>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</si>
  <si>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</si>
  <si>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</si>
  <si>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</si>
  <si>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</si>
  <si>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</si>
  <si>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</si>
  <si>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</si>
  <si>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</si>
  <si>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</si>
  <si>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</si>
  <si>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</si>
  <si>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</si>
  <si>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</si>
  <si>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</si>
  <si>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</si>
  <si>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</si>
  <si>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</si>
  <si>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</si>
  <si>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</si>
  <si>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</si>
  <si>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</si>
  <si>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</si>
  <si>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</si>
  <si>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</si>
  <si>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</si>
  <si>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</si>
  <si>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</si>
  <si>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</si>
  <si>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</si>
  <si>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</si>
  <si>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</si>
  <si>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</si>
  <si>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</si>
  <si>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</si>
  <si>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</si>
  <si>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</si>
  <si>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</si>
  <si>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</si>
  <si>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</si>
  <si>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</si>
  <si>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</si>
  <si>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</si>
  <si>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</si>
  <si>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</si>
  <si>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</si>
  <si>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</si>
  <si>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</si>
  <si>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</si>
  <si>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</si>
  <si>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</si>
  <si>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</si>
  <si>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</si>
  <si>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</si>
  <si>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</si>
  <si>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</si>
  <si>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</si>
  <si>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</si>
  <si>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</si>
  <si>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</si>
  <si>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</si>
  <si>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</si>
  <si>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</si>
  <si>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</si>
  <si>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</si>
  <si>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</si>
  <si>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</si>
  <si>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</si>
  <si>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</si>
  <si>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</si>
  <si>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</si>
  <si>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</si>
  <si>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</si>
  <si>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</si>
  <si>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</si>
  <si>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</si>
  <si>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</si>
  <si>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</si>
  <si>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</si>
  <si>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</si>
  <si>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</si>
  <si>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</si>
  <si>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</si>
  <si>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</si>
  <si>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</si>
  <si>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</si>
  <si>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</si>
  <si>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</si>
  <si>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</si>
  <si>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</si>
  <si>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</si>
  <si>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</si>
  <si>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</si>
  <si>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</si>
  <si>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</si>
  <si>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</si>
  <si>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</si>
  <si>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</si>
  <si>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</si>
  <si>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</si>
  <si>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</si>
  <si>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</si>
  <si>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</si>
  <si>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</si>
  <si>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</si>
  <si>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</si>
  <si>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</si>
  <si>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</si>
  <si>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</si>
  <si>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</si>
  <si>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</si>
  <si>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</si>
  <si>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</si>
  <si>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</si>
  <si>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</si>
  <si>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</si>
  <si>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</si>
  <si>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</si>
  <si>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</si>
  <si>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</si>
  <si>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</si>
  <si>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</si>
  <si>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</si>
  <si>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</si>
  <si>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</si>
  <si>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</si>
  <si>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</si>
  <si>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</si>
  <si>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</si>
  <si>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</si>
  <si>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</si>
  <si>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</si>
  <si>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</si>
  <si>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</si>
  <si>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</si>
  <si>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</si>
  <si>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</si>
  <si>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</si>
  <si>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</si>
  <si>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</si>
  <si>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</si>
  <si>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</si>
  <si>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</si>
  <si>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</si>
  <si>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</si>
  <si>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</si>
  <si>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</si>
  <si>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</si>
  <si>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</si>
  <si>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</si>
  <si>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</si>
  <si>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</si>
  <si>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</si>
  <si>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</si>
  <si>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</si>
  <si>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</si>
  <si>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</si>
  <si>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</si>
  <si>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</si>
  <si>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</si>
  <si>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</si>
  <si>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</si>
  <si>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</si>
  <si>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</si>
  <si>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</si>
  <si>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</si>
  <si>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</si>
  <si>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</si>
  <si>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</si>
  <si>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</si>
  <si>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</si>
  <si>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</si>
  <si>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</si>
  <si>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</si>
  <si>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</si>
  <si>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</si>
  <si>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</si>
  <si>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</si>
  <si>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</si>
  <si>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</si>
  <si>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</si>
  <si>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</si>
  <si>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</si>
  <si>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</si>
  <si>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</si>
  <si>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</si>
  <si>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</si>
  <si>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</si>
  <si>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</si>
  <si>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</si>
  <si>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</si>
  <si>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</si>
  <si>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</si>
  <si>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</si>
  <si>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</si>
  <si>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</si>
  <si>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</si>
  <si>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</si>
  <si>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</si>
  <si>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</si>
  <si>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</si>
  <si>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</si>
  <si>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</si>
  <si>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</si>
  <si>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</si>
  <si>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</si>
  <si>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</si>
  <si>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</si>
  <si>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</si>
  <si>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</si>
  <si>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</si>
  <si>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</si>
  <si>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</si>
  <si>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</si>
  <si>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</si>
  <si>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</si>
  <si>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</si>
  <si>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</si>
  <si>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</si>
  <si>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</si>
  <si>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</si>
  <si>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</si>
  <si>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</si>
  <si>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</si>
  <si>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</si>
  <si>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</si>
  <si>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</si>
  <si>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</si>
  <si>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</si>
  <si>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</si>
  <si>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</si>
  <si>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</si>
  <si>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</si>
  <si>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</si>
  <si>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</si>
  <si>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</si>
  <si>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</si>
  <si>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</si>
  <si>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</si>
  <si>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</si>
  <si>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</si>
  <si>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</si>
  <si>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</si>
  <si>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</si>
  <si>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</si>
  <si>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</si>
  <si>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</si>
  <si>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</si>
  <si>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</si>
  <si>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</si>
  <si>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</si>
  <si>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</si>
  <si>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</si>
  <si>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</si>
  <si>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</si>
  <si>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</si>
  <si>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</si>
  <si>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</si>
  <si>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</si>
  <si>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</si>
  <si>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</si>
  <si>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</si>
  <si>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</si>
  <si>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</si>
  <si>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</si>
  <si>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</si>
  <si>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</si>
  <si>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</si>
  <si>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</si>
  <si>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</si>
  <si>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</si>
  <si>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</si>
  <si>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</si>
  <si>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</si>
  <si>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</si>
  <si>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</si>
  <si>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</si>
  <si>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</si>
  <si>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</si>
  <si>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</si>
  <si>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</si>
  <si>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</si>
  <si>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</si>
  <si>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</si>
  <si>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</si>
  <si>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</si>
  <si>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</si>
  <si>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</si>
  <si>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</si>
  <si>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</si>
  <si>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</si>
  <si>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</si>
  <si>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</si>
  <si>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</si>
  <si>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</si>
  <si>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</si>
  <si>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</si>
  <si>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</si>
  <si>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</si>
  <si>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</si>
  <si>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</si>
  <si>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</si>
  <si>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</si>
  <si>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</si>
  <si>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</si>
  <si>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</si>
  <si>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</si>
  <si>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</si>
  <si>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</si>
  <si>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</si>
  <si>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</si>
  <si>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</si>
  <si>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</si>
  <si>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</si>
  <si>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</si>
  <si>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</si>
  <si>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</si>
  <si>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</si>
  <si>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</si>
  <si>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</si>
  <si>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</si>
  <si>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</si>
  <si>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</si>
  <si>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</si>
  <si>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</si>
  <si>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</si>
  <si>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</si>
  <si>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</si>
  <si>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</si>
  <si>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</si>
  <si>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</si>
  <si>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</si>
  <si>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</si>
  <si>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</si>
  <si>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</si>
  <si>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</si>
  <si>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</si>
  <si>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</si>
  <si>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</si>
  <si>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</si>
  <si>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</si>
  <si>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</si>
  <si>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</si>
  <si>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</si>
  <si>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</si>
  <si>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</si>
  <si>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</si>
  <si>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</si>
  <si>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</si>
  <si>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</si>
  <si>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</si>
  <si>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</si>
  <si>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</si>
  <si>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</si>
  <si>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</si>
  <si>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</si>
  <si>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</si>
  <si>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</si>
  <si>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</si>
  <si>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</si>
  <si>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</si>
  <si>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</si>
  <si>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</si>
  <si>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</si>
  <si>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</si>
  <si>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</si>
  <si>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</si>
  <si>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</si>
  <si>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</si>
  <si>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</si>
  <si>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</si>
  <si>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</si>
  <si>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</si>
  <si>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</si>
  <si>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</si>
  <si>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</si>
  <si>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</si>
  <si>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</si>
  <si>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</si>
  <si>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</si>
  <si>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</si>
  <si>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</si>
  <si>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</si>
  <si>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</si>
  <si>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</si>
  <si>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</si>
  <si>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</si>
  <si>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</si>
  <si>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</si>
  <si>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</si>
  <si>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</si>
  <si>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</si>
  <si>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</si>
  <si>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</si>
  <si>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</si>
  <si>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</si>
  <si>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</si>
  <si>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</si>
  <si>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</si>
  <si>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</si>
  <si>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</si>
  <si>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</si>
  <si>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</si>
  <si>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</si>
  <si>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</si>
  <si>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</si>
  <si>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</si>
  <si>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</si>
  <si>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</si>
  <si>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</si>
  <si>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</si>
  <si>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</si>
  <si>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</si>
  <si>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</si>
  <si>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</si>
  <si>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</si>
  <si>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</si>
  <si>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</si>
  <si>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</si>
  <si>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</si>
  <si>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</si>
  <si>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</si>
  <si>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</si>
  <si>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</si>
  <si>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</si>
  <si>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</si>
  <si>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</si>
  <si>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</si>
  <si>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</si>
  <si>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</si>
  <si>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</si>
  <si>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</si>
  <si>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</si>
  <si>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</si>
  <si>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</si>
  <si>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</si>
  <si>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</si>
  <si>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</si>
  <si>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</si>
  <si>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</si>
  <si>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</si>
  <si>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</si>
  <si>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</si>
  <si>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</si>
  <si>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</si>
  <si>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</si>
  <si>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</si>
  <si>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</si>
  <si>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</si>
  <si>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</si>
  <si>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</si>
  <si>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</si>
  <si>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</si>
  <si>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</si>
  <si>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</si>
  <si>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</si>
  <si>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</si>
  <si>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</si>
  <si>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</si>
  <si>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</si>
  <si>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</si>
  <si>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</si>
  <si>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</si>
  <si>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</si>
  <si>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</si>
  <si>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</si>
  <si>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</si>
  <si>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</si>
  <si>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</si>
  <si>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</si>
  <si>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</si>
  <si>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</si>
  <si>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</si>
  <si>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</si>
  <si>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</si>
  <si>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</si>
  <si>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</si>
  <si>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</si>
  <si>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</si>
  <si>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</si>
  <si>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</si>
  <si>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</si>
  <si>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</si>
  <si>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</si>
  <si>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</si>
  <si>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</si>
  <si>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</si>
  <si>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</si>
  <si>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</si>
  <si>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</si>
  <si>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</si>
  <si>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</si>
  <si>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</si>
  <si>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</si>
  <si>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</si>
  <si>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</si>
  <si>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</si>
  <si>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</si>
  <si>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</si>
  <si>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</si>
  <si>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</si>
  <si>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</si>
  <si>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</si>
  <si>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</si>
  <si>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</si>
  <si>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</si>
  <si>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</si>
  <si>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</si>
  <si>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</si>
  <si>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</si>
  <si>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</si>
  <si>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</si>
  <si>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</si>
  <si>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</si>
  <si>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</si>
  <si>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</si>
  <si>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</si>
  <si>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</si>
  <si>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</si>
  <si>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</si>
  <si>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</si>
  <si>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</si>
  <si>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</si>
  <si>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</si>
  <si>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</si>
  <si>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</si>
  <si>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</si>
  <si>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</si>
  <si>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</si>
  <si>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</si>
  <si>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</si>
  <si>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</si>
  <si>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</si>
  <si>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</si>
  <si>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</si>
  <si>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</si>
  <si>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</si>
  <si>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</si>
  <si>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</si>
  <si>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</si>
  <si>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</si>
  <si>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</si>
  <si>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</si>
  <si>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</si>
  <si>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</si>
  <si>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</si>
  <si>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</si>
  <si>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</si>
  <si>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</si>
  <si>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</si>
  <si>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</si>
  <si>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</si>
  <si>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</si>
  <si>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</si>
  <si>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</si>
  <si>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</si>
  <si>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</si>
  <si>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</si>
  <si>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</si>
  <si>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</si>
  <si>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</si>
  <si>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</si>
  <si>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</si>
  <si>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</si>
  <si>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</si>
  <si>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</si>
  <si>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</si>
  <si>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</si>
  <si>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</si>
  <si>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</si>
  <si>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</si>
  <si>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</si>
  <si>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</si>
  <si>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</si>
  <si>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</si>
  <si>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</si>
  <si>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</si>
  <si>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</si>
  <si>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</si>
  <si>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</si>
  <si>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</si>
  <si>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</si>
  <si>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</si>
  <si>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</si>
  <si>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</si>
  <si>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</si>
  <si>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</si>
  <si>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</si>
  <si>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</si>
  <si>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</si>
  <si>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</si>
  <si>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</si>
  <si>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</si>
  <si>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</si>
  <si>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</si>
  <si>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</si>
  <si>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</si>
  <si>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</si>
  <si>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</si>
  <si>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</si>
  <si>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</si>
  <si>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</si>
  <si>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</si>
  <si>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</si>
  <si>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</si>
  <si>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</si>
  <si>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</si>
  <si>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</si>
  <si>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</si>
  <si>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</si>
  <si>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</si>
  <si>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</si>
  <si>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</si>
  <si>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</si>
  <si>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</si>
  <si>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</si>
  <si>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</si>
  <si>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</si>
  <si>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</si>
  <si>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</si>
  <si>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</si>
  <si>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</si>
  <si>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</si>
  <si>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</si>
  <si>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</si>
  <si>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</si>
  <si>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</si>
  <si>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</si>
  <si>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</si>
  <si>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</si>
  <si>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</si>
  <si>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</si>
  <si>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</si>
  <si>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</si>
  <si>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</si>
  <si>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</si>
  <si>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</si>
  <si>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</si>
  <si>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</si>
  <si>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</si>
  <si>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</si>
  <si>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</si>
  <si>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</si>
  <si>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</si>
  <si>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</si>
  <si>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</si>
  <si>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</si>
  <si>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</si>
  <si>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</si>
  <si>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</si>
  <si>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</si>
  <si>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</si>
  <si>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</si>
  <si>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</si>
  <si>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</si>
  <si>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</si>
  <si>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</si>
  <si>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</si>
  <si>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</si>
  <si>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</si>
  <si>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</si>
  <si>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</si>
  <si>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</si>
  <si>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</si>
  <si>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</si>
  <si>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</si>
  <si>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</si>
  <si>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</si>
  <si>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</si>
  <si>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</si>
  <si>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</si>
  <si>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</si>
  <si>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</si>
  <si>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</si>
  <si>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</si>
  <si>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</si>
  <si>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</si>
  <si>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</si>
  <si>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</si>
  <si>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</si>
  <si>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</si>
  <si>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</si>
  <si>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</si>
  <si>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</si>
  <si>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</si>
  <si>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</si>
  <si>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</si>
  <si>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</si>
  <si>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</si>
  <si>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</si>
  <si>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</si>
  <si>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</si>
  <si>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</si>
  <si>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</si>
  <si>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</si>
  <si>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</si>
  <si>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</si>
  <si>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</si>
  <si>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</si>
  <si>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</si>
  <si>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</si>
  <si>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</si>
  <si>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</si>
  <si>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</si>
  <si>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</si>
  <si>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</si>
  <si>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</si>
  <si>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</si>
  <si>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</si>
  <si>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</si>
  <si>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</si>
  <si>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</si>
  <si>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</si>
  <si>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</si>
  <si>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</si>
  <si>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</si>
  <si>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</si>
  <si>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</si>
  <si>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</si>
  <si>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</si>
  <si>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</si>
  <si>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</si>
  <si>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</si>
  <si>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</si>
  <si>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</si>
  <si>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</si>
  <si>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</si>
  <si>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</si>
  <si>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</si>
  <si>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</si>
  <si>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</si>
  <si>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</si>
  <si>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</si>
  <si>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</si>
  <si>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</si>
  <si>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</si>
  <si>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</si>
  <si>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</si>
  <si>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</si>
  <si>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</si>
  <si>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</si>
  <si>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</si>
  <si>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</si>
  <si>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</si>
  <si>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</si>
  <si>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</si>
  <si>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</si>
  <si>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</si>
  <si>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</si>
  <si>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</si>
  <si>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</si>
  <si>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</si>
  <si>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</si>
  <si>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</si>
  <si>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</si>
  <si>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</si>
  <si>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</si>
  <si>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</si>
  <si>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</si>
  <si>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</si>
  <si>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</si>
  <si>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</si>
  <si>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</si>
  <si>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</si>
  <si>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</si>
  <si>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</si>
  <si>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</si>
  <si>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</si>
  <si>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</si>
  <si>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</si>
  <si>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</si>
  <si>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</si>
  <si>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</si>
  <si>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</si>
  <si>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</si>
  <si>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</si>
  <si>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</si>
  <si>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</si>
  <si>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</si>
  <si>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</si>
  <si>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</si>
  <si>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</si>
  <si>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</si>
  <si>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</si>
  <si>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</si>
  <si>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</si>
  <si>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</si>
  <si>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</si>
  <si>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</si>
  <si>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</si>
  <si>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</si>
  <si>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</si>
  <si>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</si>
  <si>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</si>
  <si>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</si>
  <si>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</si>
  <si>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</si>
  <si>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</si>
  <si>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</si>
  <si>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</si>
  <si>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</si>
  <si>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</si>
  <si>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</si>
  <si>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</si>
  <si>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</si>
  <si>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</si>
  <si>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</si>
  <si>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</si>
  <si>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</si>
  <si>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</si>
  <si>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</si>
  <si>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</si>
  <si>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</si>
  <si>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</si>
  <si>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</si>
  <si>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</si>
  <si>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</si>
  <si>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</si>
  <si>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</si>
  <si>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</si>
  <si>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</si>
  <si>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</si>
  <si>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</si>
  <si>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</si>
  <si>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</si>
  <si>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</si>
  <si>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</si>
  <si>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</si>
  <si>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</si>
  <si>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</si>
  <si>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</si>
  <si>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</si>
  <si>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</si>
  <si>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</si>
  <si>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</si>
  <si>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</si>
  <si>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</si>
  <si>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</si>
  <si>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</si>
  <si>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</si>
  <si>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</si>
  <si>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</si>
  <si>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</si>
  <si>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</si>
  <si>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</si>
  <si>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</si>
  <si>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</si>
  <si>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</si>
  <si>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</si>
  <si>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</si>
  <si>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</si>
  <si>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</si>
  <si>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</si>
  <si>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</si>
  <si>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</si>
  <si>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</si>
  <si>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</si>
  <si>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</si>
  <si>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</si>
  <si>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</si>
  <si>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</si>
  <si>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</si>
  <si>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</si>
  <si>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</si>
  <si>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</si>
  <si>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</si>
  <si>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</si>
  <si>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</si>
  <si>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</si>
  <si>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</si>
  <si>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</si>
  <si>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</si>
  <si>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</si>
  <si>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</si>
  <si>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</si>
  <si>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</si>
  <si>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</si>
  <si>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</si>
  <si>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</si>
  <si>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</si>
  <si>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</si>
  <si>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</si>
  <si>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</si>
  <si>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</si>
  <si>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</si>
  <si>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</si>
  <si>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</si>
  <si>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</si>
  <si>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</si>
  <si>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</si>
  <si>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</si>
  <si>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</si>
  <si>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</si>
  <si>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</si>
  <si>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</si>
  <si>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</si>
  <si>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</si>
  <si>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</si>
  <si>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</si>
  <si>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</si>
  <si>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</si>
  <si>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</si>
  <si>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</si>
  <si>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</si>
  <si>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</si>
  <si>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</si>
  <si>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</si>
  <si>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</si>
  <si>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</si>
  <si>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</si>
  <si>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</si>
  <si>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</si>
  <si>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</si>
  <si>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</si>
  <si>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</si>
  <si>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</si>
  <si>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</si>
  <si>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</si>
  <si>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</si>
  <si>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</si>
  <si>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</si>
  <si>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</si>
  <si>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</si>
  <si>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</si>
  <si>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</si>
  <si>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</si>
  <si>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</si>
  <si>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</si>
  <si>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</si>
  <si>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</si>
  <si>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</si>
  <si>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</si>
  <si>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</si>
  <si>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</si>
  <si>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</si>
  <si>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</si>
  <si>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</si>
  <si>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</si>
  <si>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</si>
  <si>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</si>
  <si>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</si>
  <si>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</si>
  <si>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</si>
  <si>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</si>
  <si>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</si>
  <si>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</si>
  <si>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</si>
  <si>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</si>
  <si>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</si>
  <si>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</si>
  <si>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</si>
  <si>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</si>
  <si>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</si>
  <si>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</si>
  <si>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</si>
  <si>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</si>
  <si>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</si>
  <si>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</si>
  <si>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</si>
  <si>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</si>
  <si>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</si>
  <si>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</si>
  <si>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</si>
  <si>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</si>
  <si>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</si>
  <si>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</si>
  <si>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</si>
  <si>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</si>
  <si>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</si>
  <si>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</si>
  <si>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</si>
  <si>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</si>
  <si>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</si>
  <si>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</si>
  <si>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</si>
  <si>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</si>
  <si>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</si>
  <si>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</si>
  <si>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</si>
  <si>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</si>
  <si>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</si>
  <si>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</si>
  <si>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</si>
  <si>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</si>
  <si>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</si>
  <si>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</si>
  <si>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</si>
  <si>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</si>
  <si>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</si>
  <si>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</si>
  <si>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</si>
  <si>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</si>
  <si>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</si>
  <si>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</si>
  <si>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</si>
  <si>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</si>
  <si>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</si>
  <si>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</si>
  <si>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</si>
  <si>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</si>
  <si>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</si>
  <si>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</si>
  <si>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</si>
  <si>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</si>
  <si>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</si>
  <si>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</si>
  <si>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</si>
  <si>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</si>
  <si>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</si>
  <si>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</si>
  <si>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</si>
  <si>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</si>
  <si>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</si>
  <si>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</si>
  <si>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</si>
  <si>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</si>
  <si>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</si>
  <si>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</si>
  <si>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</si>
  <si>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</si>
  <si>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</si>
  <si>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</si>
  <si>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</si>
  <si>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</si>
  <si>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</si>
  <si>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</si>
  <si>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</si>
  <si>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</si>
  <si>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</si>
  <si>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</si>
  <si>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</si>
  <si>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</si>
  <si>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</si>
  <si>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</si>
  <si>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</si>
  <si>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</si>
  <si>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</si>
  <si>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</si>
  <si>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</si>
  <si>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</si>
  <si>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</si>
  <si>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</si>
  <si>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</si>
  <si>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</si>
  <si>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</si>
  <si>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</si>
  <si>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</si>
  <si>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</si>
  <si>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</si>
  <si>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</si>
  <si>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</si>
  <si>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</si>
  <si>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</si>
  <si>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</si>
  <si>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</si>
  <si>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</si>
  <si>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</si>
  <si>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</si>
  <si>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</si>
  <si>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</si>
  <si>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</si>
  <si>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</si>
  <si>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</si>
  <si>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</si>
  <si>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</si>
  <si>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</si>
  <si>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</si>
  <si>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</si>
  <si>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</si>
  <si>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</si>
  <si>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</si>
  <si>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</si>
  <si>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</si>
  <si>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</si>
  <si>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</si>
  <si>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</si>
  <si>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</si>
  <si>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</si>
  <si>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</si>
  <si>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</si>
  <si>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</si>
  <si>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</si>
  <si>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</si>
  <si>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</si>
  <si>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</si>
  <si>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</si>
  <si>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</si>
  <si>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</si>
  <si>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</si>
  <si>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</si>
  <si>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</si>
  <si>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</si>
  <si>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</si>
  <si>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</si>
  <si>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</si>
  <si>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</si>
  <si>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</si>
  <si>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</si>
  <si>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</si>
  <si>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</si>
  <si>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</si>
  <si>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</si>
  <si>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</si>
  <si>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</si>
  <si>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</si>
  <si>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</si>
  <si>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</si>
  <si>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</si>
  <si>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</si>
  <si>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</si>
  <si>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</si>
  <si>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</si>
  <si>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</si>
  <si>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</si>
  <si>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</si>
  <si>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</si>
  <si>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</si>
  <si>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</si>
  <si>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</si>
  <si>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</si>
  <si>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</si>
  <si>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</si>
  <si>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</si>
  <si>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</si>
  <si>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</si>
  <si>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</si>
  <si>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</si>
  <si>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</si>
  <si>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</si>
  <si>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</si>
  <si>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</si>
  <si>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</si>
  <si>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</si>
  <si>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</si>
  <si>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</si>
  <si>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</si>
  <si>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</si>
  <si>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</si>
  <si>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</si>
  <si>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</si>
  <si>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</si>
  <si>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</si>
  <si>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</si>
  <si>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</si>
  <si>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</si>
  <si>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</si>
  <si>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</si>
  <si>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</si>
  <si>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</si>
  <si>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</si>
  <si>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</si>
  <si>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</si>
  <si>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</si>
  <si>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</si>
  <si>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</si>
  <si>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</si>
  <si>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</si>
  <si>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</si>
  <si>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</si>
  <si>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</si>
  <si>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</si>
  <si>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</si>
  <si>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</si>
  <si>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</si>
  <si>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</si>
  <si>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</si>
  <si>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</si>
  <si>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</si>
  <si>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</si>
  <si>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</si>
  <si>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</si>
  <si>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</si>
  <si>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</si>
  <si>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</si>
  <si>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</si>
  <si>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</si>
  <si>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</si>
  <si>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</si>
  <si>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</si>
  <si>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</si>
  <si>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</si>
  <si>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</si>
  <si>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</si>
  <si>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</si>
  <si>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</si>
  <si>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</si>
  <si>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</si>
  <si>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</si>
  <si>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</si>
  <si>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</si>
  <si>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</si>
  <si>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</si>
  <si>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</si>
  <si>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</si>
  <si>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</si>
  <si>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</si>
  <si>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</si>
  <si>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</si>
  <si>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</si>
  <si>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</si>
  <si>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</si>
  <si>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</si>
  <si>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</si>
  <si>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</si>
  <si>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</si>
  <si>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</si>
  <si>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</si>
  <si>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</si>
  <si>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</si>
  <si>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</si>
  <si>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</si>
  <si>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</si>
  <si>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</si>
  <si>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</si>
  <si>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</si>
  <si>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</si>
  <si>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</si>
  <si>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</si>
  <si>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</si>
  <si>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</si>
  <si>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</si>
  <si>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</si>
  <si>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</si>
  <si>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</si>
  <si>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</si>
  <si>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</si>
  <si>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</si>
  <si>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</si>
  <si>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</si>
  <si>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</si>
  <si>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</si>
  <si>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</si>
  <si>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</si>
  <si>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</si>
  <si>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</si>
  <si>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</si>
  <si>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</si>
  <si>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</si>
  <si>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</si>
  <si>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</si>
  <si>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</si>
  <si>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</si>
  <si>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</si>
  <si>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</si>
  <si>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</si>
  <si>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</si>
  <si>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</si>
  <si>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</si>
  <si>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</si>
  <si>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</si>
  <si>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</si>
  <si>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</si>
  <si>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</si>
  <si>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</si>
  <si>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</si>
  <si>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</si>
  <si>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</si>
  <si>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</si>
  <si>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</si>
  <si>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</si>
  <si>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</si>
  <si>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</si>
  <si>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</si>
  <si>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</si>
  <si>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</si>
  <si>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</si>
  <si>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</si>
  <si>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</si>
  <si>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</si>
  <si>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</si>
  <si>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</si>
  <si>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</si>
  <si>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</si>
  <si>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</si>
  <si>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</si>
  <si>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</si>
  <si>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</si>
  <si>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</si>
  <si>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</si>
  <si>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</si>
  <si>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</si>
  <si>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</si>
  <si>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</si>
  <si>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</si>
  <si>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</si>
  <si>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</si>
  <si>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</si>
  <si>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</si>
  <si>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</si>
  <si>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</si>
  <si>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</si>
  <si>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</si>
  <si>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</si>
  <si>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</si>
  <si>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</si>
  <si>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</si>
  <si>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</si>
  <si>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</si>
  <si>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</si>
  <si>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</si>
  <si>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</si>
  <si>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</si>
  <si>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</si>
  <si>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</si>
  <si>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</si>
  <si>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</si>
  <si>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</si>
  <si>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</si>
  <si>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</si>
  <si>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</si>
  <si>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</si>
  <si>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</si>
  <si>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</si>
  <si>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</si>
  <si>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</si>
  <si>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</si>
  <si>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</si>
  <si>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</si>
  <si>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</si>
  <si>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</si>
  <si>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</si>
  <si>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</si>
  <si>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</si>
  <si>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</si>
  <si>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</si>
  <si>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</si>
  <si>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</si>
  <si>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</si>
  <si>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</si>
  <si>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</si>
  <si>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</si>
  <si>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</si>
  <si>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</si>
  <si>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</si>
  <si>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</si>
  <si>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</si>
  <si>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</si>
  <si>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</si>
  <si>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</si>
  <si>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</si>
  <si>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</si>
  <si>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</si>
  <si>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</si>
  <si>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</si>
  <si>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</si>
  <si>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</si>
  <si>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</si>
  <si>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</si>
  <si>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</si>
  <si>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</si>
  <si>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</si>
  <si>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</si>
  <si>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</si>
  <si>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</si>
  <si>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</si>
  <si>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</si>
  <si>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</si>
  <si>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</si>
  <si>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</si>
  <si>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</si>
  <si>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</si>
  <si>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</si>
  <si>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</si>
  <si>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</si>
  <si>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</si>
  <si>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</si>
  <si>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</si>
  <si>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</si>
  <si>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</si>
  <si>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</si>
  <si>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</si>
  <si>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</si>
  <si>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</si>
  <si>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</si>
  <si>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</si>
  <si>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</si>
  <si>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</si>
  <si>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</si>
  <si>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</si>
  <si>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</si>
  <si>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</si>
  <si>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</si>
  <si>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</si>
  <si>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</si>
  <si>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</si>
  <si>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</si>
  <si>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</si>
  <si>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</si>
  <si>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</si>
  <si>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</si>
  <si>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</si>
  <si>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</si>
  <si>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</si>
  <si>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</si>
  <si>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</si>
  <si>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</si>
  <si>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</si>
  <si>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</si>
  <si>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</si>
  <si>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</si>
  <si>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</si>
  <si>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</si>
  <si>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</si>
  <si>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</si>
  <si>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</si>
  <si>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</si>
  <si>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</si>
  <si>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</si>
  <si>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</si>
  <si>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</si>
  <si>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</si>
  <si>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</si>
  <si>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</si>
  <si>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</si>
  <si>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</si>
  <si>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</si>
  <si>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</si>
  <si>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</si>
  <si>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</si>
  <si>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</si>
  <si>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</si>
  <si>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</si>
  <si>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</si>
  <si>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</si>
  <si>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</si>
  <si>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</si>
  <si>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</si>
  <si>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</si>
  <si>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</si>
  <si>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</si>
  <si>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</si>
  <si>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</si>
  <si>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</si>
  <si>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</si>
  <si>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</si>
  <si>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</si>
  <si>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</si>
  <si>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</si>
  <si>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</si>
  <si>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</si>
  <si>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</si>
  <si>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</si>
  <si>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</si>
  <si>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</si>
  <si>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</si>
  <si>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</si>
  <si>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</si>
  <si>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</si>
  <si>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</si>
  <si>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</si>
  <si>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</si>
  <si>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</si>
  <si>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</si>
  <si>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</si>
  <si>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</si>
  <si>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</si>
  <si>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</si>
  <si>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</si>
  <si>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</si>
  <si>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</si>
  <si>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</si>
  <si>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</si>
  <si>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</si>
  <si>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</si>
  <si>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</si>
  <si>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</si>
  <si>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</si>
  <si>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</si>
  <si>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</si>
  <si>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</si>
  <si>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</si>
  <si>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</si>
  <si>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</si>
  <si>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</si>
  <si>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</si>
  <si>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</si>
  <si>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</si>
  <si>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</si>
  <si>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</si>
  <si>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</si>
  <si>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</si>
  <si>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</si>
  <si>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</si>
  <si>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</si>
  <si>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</si>
  <si>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</si>
  <si>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</si>
  <si>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</si>
  <si>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</si>
  <si>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</si>
  <si>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</si>
  <si>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</si>
  <si>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</si>
  <si>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</si>
  <si>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</si>
  <si>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</si>
  <si>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</si>
  <si>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</si>
  <si>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</si>
  <si>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</si>
  <si>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</si>
  <si>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</si>
  <si>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</si>
  <si>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</si>
  <si>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</si>
  <si>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</si>
  <si>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</si>
  <si>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</si>
  <si>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</si>
  <si>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</si>
  <si>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</si>
  <si>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</si>
  <si>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</si>
  <si>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</si>
  <si>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</si>
  <si>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</si>
  <si>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</si>
  <si>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</si>
  <si>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</si>
  <si>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</si>
  <si>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</si>
  <si>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</si>
  <si>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</si>
  <si>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</si>
  <si>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</si>
  <si>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</si>
  <si>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</si>
  <si>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</si>
  <si>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</si>
  <si>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</si>
  <si>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</si>
  <si>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</si>
  <si>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</si>
  <si>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</si>
  <si>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</si>
  <si>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</si>
  <si>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</si>
  <si>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</si>
  <si>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</si>
  <si>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</si>
  <si>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</si>
  <si>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</si>
  <si>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</si>
  <si>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</si>
  <si>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</si>
  <si>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</si>
  <si>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</si>
  <si>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</si>
  <si>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</si>
  <si>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</si>
  <si>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</si>
  <si>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</si>
  <si>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</si>
  <si>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</si>
  <si>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</si>
  <si>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</si>
  <si>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</si>
  <si>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</si>
  <si>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</si>
  <si>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</si>
  <si>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</si>
  <si>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</si>
  <si>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</si>
  <si>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</si>
  <si>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</si>
  <si>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</si>
  <si>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</si>
  <si>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</si>
  <si>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</si>
  <si>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</si>
  <si>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</si>
  <si>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</si>
  <si>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</si>
  <si>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</si>
  <si>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</si>
  <si>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</si>
  <si>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</si>
  <si>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</si>
  <si>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</si>
  <si>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</si>
  <si>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</si>
  <si>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</si>
  <si>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</si>
  <si>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</si>
  <si>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</si>
  <si>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</si>
  <si>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</si>
  <si>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</si>
  <si>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</si>
  <si>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</si>
  <si>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</si>
  <si>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</si>
  <si>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</si>
  <si>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</si>
  <si>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</si>
  <si>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</si>
  <si>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</si>
  <si>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</si>
  <si>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</si>
  <si>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</si>
  <si>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</si>
  <si>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</si>
  <si>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</si>
  <si>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</si>
  <si>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</si>
  <si>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</si>
  <si>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</si>
  <si>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</si>
  <si>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</si>
  <si>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</si>
  <si>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</si>
  <si>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</si>
  <si>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</si>
  <si>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</si>
  <si>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</si>
  <si>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</si>
  <si>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</si>
  <si>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</si>
  <si>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</si>
  <si>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</si>
  <si>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</si>
  <si>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</si>
  <si>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</si>
  <si>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</si>
  <si>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</si>
  <si>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</si>
  <si>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</si>
  <si>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</si>
  <si>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</si>
  <si>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</si>
  <si>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</si>
  <si>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</si>
  <si>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</si>
  <si>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</si>
  <si>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</si>
  <si>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</si>
  <si>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</si>
  <si>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</si>
  <si>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</si>
  <si>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</si>
  <si>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</si>
  <si>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</si>
  <si>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</si>
  <si>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</si>
  <si>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</si>
  <si>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</si>
  <si>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</si>
  <si>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</si>
  <si>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</si>
  <si>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</si>
  <si>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</si>
  <si>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</si>
  <si>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</si>
  <si>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</si>
  <si>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</si>
  <si>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</si>
  <si>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</si>
  <si>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</si>
  <si>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</si>
  <si>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</si>
  <si>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</si>
  <si>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</si>
  <si>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</si>
  <si>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</si>
  <si>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</si>
  <si>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</si>
  <si>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</si>
  <si>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</si>
  <si>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</si>
  <si>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</si>
  <si>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</si>
  <si>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</si>
  <si>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</si>
  <si>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</si>
  <si>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</si>
  <si>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</si>
  <si>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</si>
  <si>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</si>
  <si>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</si>
  <si>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</si>
  <si>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</si>
  <si>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</si>
  <si>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</si>
  <si>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</si>
  <si>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</si>
  <si>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</si>
  <si>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</si>
  <si>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</si>
  <si>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</si>
  <si>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</si>
  <si>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</si>
  <si>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</si>
  <si>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</si>
  <si>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</si>
  <si>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</si>
  <si>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</si>
  <si>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</si>
  <si>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</si>
  <si>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</si>
  <si>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</si>
  <si>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</si>
  <si>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</si>
  <si>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</si>
  <si>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</si>
  <si>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</si>
  <si>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</si>
  <si>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</si>
  <si>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</si>
  <si>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</si>
  <si>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</si>
  <si>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</si>
  <si>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</si>
  <si>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</si>
  <si>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</si>
  <si>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</si>
  <si>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</si>
  <si>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</si>
  <si>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</si>
  <si>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</si>
  <si>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</si>
  <si>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</si>
  <si>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</si>
  <si>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</si>
  <si>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</si>
  <si>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</si>
  <si>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</si>
  <si>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</si>
  <si>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</si>
  <si>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</si>
  <si>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</si>
  <si>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</si>
  <si>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</si>
  <si>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</si>
  <si>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</si>
  <si>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</si>
  <si>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</si>
  <si>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</si>
  <si>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</si>
  <si>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</si>
  <si>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</si>
  <si>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</si>
  <si>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</si>
  <si>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</si>
  <si>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</si>
  <si>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</si>
  <si>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</si>
  <si>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</si>
  <si>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</si>
  <si>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</si>
  <si>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</si>
  <si>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</si>
  <si>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</si>
  <si>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</si>
  <si>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</si>
  <si>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</si>
  <si>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</si>
  <si>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</si>
  <si>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</si>
  <si>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</si>
  <si>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</si>
  <si>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</si>
  <si>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</si>
  <si>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</si>
  <si>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</si>
  <si>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</si>
  <si>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</si>
  <si>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</si>
  <si>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</si>
  <si>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</si>
  <si>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</si>
  <si>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</si>
  <si>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</si>
  <si>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</si>
  <si>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</si>
  <si>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</si>
  <si>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</si>
  <si>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</si>
  <si>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</si>
  <si>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</si>
  <si>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</si>
  <si>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</si>
  <si>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</si>
  <si>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</si>
  <si>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</si>
  <si>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</si>
  <si>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</si>
  <si>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</si>
  <si>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</si>
  <si>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</si>
  <si>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</si>
  <si>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</si>
  <si>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</si>
  <si>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</si>
  <si>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</si>
  <si>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</si>
  <si>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</si>
  <si>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</si>
  <si>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</si>
  <si>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</si>
  <si>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</si>
  <si>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</si>
  <si>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</si>
  <si>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</si>
  <si>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</si>
  <si>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</si>
  <si>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</si>
  <si>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</si>
  <si>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</si>
  <si>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</si>
  <si>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</si>
  <si>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</si>
  <si>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</si>
  <si>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</si>
  <si>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</si>
  <si>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</si>
  <si>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</si>
  <si>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</si>
  <si>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</si>
  <si>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</si>
  <si>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</si>
  <si>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</si>
  <si>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</si>
  <si>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</si>
  <si>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</si>
  <si>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</si>
  <si>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</si>
  <si>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</si>
  <si>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</si>
  <si>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</si>
  <si>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</si>
  <si>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</si>
  <si>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</si>
  <si>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</si>
  <si>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</si>
  <si>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</si>
  <si>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</si>
  <si>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</si>
  <si>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</si>
  <si>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</si>
  <si>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</si>
  <si>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</si>
  <si>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</si>
  <si>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</si>
  <si>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</si>
  <si>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</si>
  <si>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</si>
  <si>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</si>
  <si>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</si>
  <si>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</si>
  <si>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</si>
  <si>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</si>
  <si>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</si>
  <si>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</si>
  <si>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</si>
  <si>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</si>
  <si>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</si>
  <si>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</si>
  <si>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</si>
  <si>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</si>
  <si>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</si>
  <si>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</si>
  <si>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</si>
  <si>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</si>
  <si>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</si>
  <si>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</si>
  <si>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</si>
  <si>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</si>
  <si>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</si>
  <si>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</si>
  <si>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</si>
  <si>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</si>
  <si>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</si>
  <si>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</si>
  <si>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</si>
  <si>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</si>
  <si>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</si>
  <si>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</si>
  <si>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</si>
  <si>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</si>
  <si>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</si>
  <si>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</si>
  <si>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</si>
  <si>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</si>
  <si>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</si>
  <si>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</si>
  <si>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</si>
  <si>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</si>
  <si>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</si>
  <si>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</si>
  <si>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</si>
  <si>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</si>
  <si>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</si>
  <si>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</si>
  <si>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</si>
  <si>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</si>
  <si>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</si>
  <si>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</si>
  <si>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</si>
  <si>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</si>
  <si>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</si>
  <si>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</si>
  <si>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</si>
  <si>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</si>
  <si>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</si>
  <si>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</si>
  <si>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</si>
  <si>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</si>
  <si>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</si>
  <si>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</si>
  <si>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</si>
  <si>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</si>
  <si>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</si>
  <si>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</si>
  <si>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</si>
  <si>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</si>
  <si>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</si>
  <si>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</si>
  <si>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</si>
  <si>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</si>
  <si>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</si>
  <si>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</si>
  <si>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</si>
  <si>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</si>
  <si>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</si>
  <si>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</si>
  <si>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</si>
  <si>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</si>
  <si>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</si>
  <si>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</si>
  <si>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</si>
  <si>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</si>
  <si>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</si>
  <si>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</si>
  <si>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</si>
  <si>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</si>
  <si>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</si>
  <si>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</si>
  <si>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</si>
  <si>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</si>
  <si>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</si>
  <si>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</si>
  <si>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</si>
  <si>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</si>
  <si>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</si>
  <si>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</si>
  <si>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</si>
  <si>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</si>
  <si>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</si>
  <si>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</si>
  <si>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</si>
  <si>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</si>
  <si>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</si>
  <si>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</si>
  <si>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</si>
  <si>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</si>
  <si>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</si>
  <si>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</si>
  <si>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</si>
  <si>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</si>
  <si>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</si>
  <si>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</si>
  <si>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</si>
  <si>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</si>
  <si>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</si>
  <si>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</si>
  <si>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</si>
  <si>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</si>
  <si>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</si>
  <si>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</si>
  <si>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</si>
  <si>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</si>
  <si>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</si>
  <si>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</si>
  <si>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</si>
  <si>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</si>
  <si>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</si>
  <si>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</si>
  <si>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</si>
  <si>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</si>
  <si>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</si>
  <si>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</si>
  <si>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</si>
  <si>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</si>
  <si>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</si>
  <si>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</si>
  <si>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</si>
  <si>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</si>
  <si>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</si>
  <si>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</si>
  <si>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</si>
  <si>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</si>
  <si>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</si>
  <si>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</si>
  <si>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</si>
  <si>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</si>
  <si>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</si>
  <si>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</si>
  <si>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</si>
  <si>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</si>
  <si>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</si>
  <si>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</si>
  <si>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</si>
  <si>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</si>
  <si>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</si>
  <si>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</si>
  <si>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</si>
  <si>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</si>
  <si>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</si>
  <si>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</si>
  <si>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</si>
  <si>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</si>
  <si>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</si>
  <si>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</si>
  <si>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</si>
  <si>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</si>
  <si>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</si>
  <si>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</si>
  <si>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</si>
  <si>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</si>
  <si>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</si>
  <si>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</si>
  <si>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</si>
  <si>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</si>
  <si>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</si>
  <si>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</si>
  <si>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</si>
  <si>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</si>
  <si>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</si>
  <si>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</si>
  <si>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</si>
  <si>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</si>
  <si>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</si>
  <si>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</si>
  <si>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</si>
  <si>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</si>
  <si>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</si>
  <si>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</si>
  <si>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</si>
  <si>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</si>
  <si>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</si>
  <si>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</si>
  <si>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</si>
  <si>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</si>
  <si>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</si>
  <si>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</si>
  <si>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</si>
  <si>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</si>
  <si>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</si>
  <si>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</si>
  <si>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</si>
  <si>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</si>
  <si>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</si>
  <si>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</si>
  <si>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</si>
  <si>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</si>
  <si>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</si>
  <si>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</si>
  <si>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</si>
  <si>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</si>
  <si>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</si>
  <si>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</si>
  <si>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</si>
  <si>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</si>
  <si>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</si>
  <si>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</si>
  <si>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</si>
  <si>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</si>
  <si>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</si>
  <si>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</si>
  <si>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</si>
  <si>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</si>
  <si>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</si>
  <si>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</si>
  <si>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</si>
  <si>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</si>
  <si>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</si>
  <si>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</si>
  <si>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</si>
  <si>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</si>
  <si>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</si>
  <si>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</si>
  <si>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</si>
  <si>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</si>
  <si>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</si>
  <si>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</si>
  <si>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</si>
  <si>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</si>
  <si>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</si>
  <si>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</si>
  <si>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</si>
  <si>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</si>
  <si>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</si>
  <si>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</si>
  <si>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</si>
  <si>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</si>
  <si>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</si>
  <si>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</si>
  <si>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</si>
  <si>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</si>
  <si>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</si>
  <si>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</si>
  <si>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</si>
  <si>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</si>
  <si>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</si>
  <si>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</si>
  <si>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</si>
  <si>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</si>
  <si>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</si>
  <si>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</si>
  <si>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</si>
  <si>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</si>
  <si>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</si>
  <si>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</si>
  <si>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</si>
  <si>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</si>
  <si>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</si>
  <si>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</si>
  <si>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</si>
  <si>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</si>
  <si>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</si>
  <si>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</si>
  <si>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</si>
  <si>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</si>
  <si>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</si>
  <si>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</si>
  <si>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</si>
  <si>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</si>
  <si>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</si>
  <si>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</si>
  <si>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</si>
  <si>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</si>
  <si>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</si>
  <si>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</si>
  <si>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</si>
  <si>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</si>
  <si>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</si>
  <si>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</si>
  <si>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</si>
  <si>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</si>
  <si>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</si>
  <si>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</si>
  <si>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</si>
  <si>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</si>
  <si>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</si>
  <si>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</si>
  <si>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</si>
  <si>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</si>
  <si>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</si>
  <si>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</si>
  <si>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</si>
  <si>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</si>
  <si>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</si>
  <si>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</si>
  <si>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</si>
  <si>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</si>
  <si>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</si>
  <si>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</si>
  <si>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</si>
  <si>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</si>
  <si>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</si>
  <si>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</si>
  <si>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</si>
  <si>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</si>
  <si>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</si>
  <si>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</si>
  <si>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</si>
  <si>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</si>
  <si>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</si>
  <si>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</si>
  <si>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</si>
  <si>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</si>
  <si>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</si>
  <si>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</si>
  <si>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</si>
  <si>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</si>
  <si>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</si>
  <si>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</si>
  <si>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</si>
  <si>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</si>
  <si>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</si>
  <si>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</si>
  <si>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</si>
  <si>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</si>
  <si>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</si>
  <si>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</si>
  <si>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</si>
  <si>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</si>
  <si>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</si>
  <si>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</si>
  <si>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</si>
  <si>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</si>
  <si>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</si>
  <si>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</si>
  <si>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</si>
  <si>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</si>
  <si>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</si>
  <si>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</si>
  <si>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</si>
  <si>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</si>
  <si>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</si>
  <si>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</si>
  <si>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</si>
  <si>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</si>
  <si>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</si>
  <si>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</si>
  <si>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</si>
  <si>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</si>
  <si>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</si>
  <si>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</si>
  <si>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</si>
  <si>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</si>
  <si>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</si>
  <si>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</si>
  <si>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</si>
  <si>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</si>
  <si>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</si>
  <si>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</si>
  <si>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</si>
  <si>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</si>
  <si>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</si>
  <si>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</si>
  <si>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</si>
  <si>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</si>
  <si>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</si>
  <si>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</si>
  <si>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</si>
  <si>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</si>
  <si>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</si>
  <si>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</si>
  <si>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</si>
  <si>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</si>
  <si>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</si>
  <si>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</si>
  <si>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</si>
  <si>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</si>
  <si>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</si>
  <si>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</si>
  <si>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</si>
  <si>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</si>
  <si>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</si>
  <si>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</si>
  <si>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</si>
  <si>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</si>
  <si>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</si>
  <si>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</si>
  <si>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</si>
  <si>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</si>
  <si>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</si>
  <si>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</si>
  <si>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</si>
  <si>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</si>
  <si>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</si>
  <si>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</si>
  <si>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</si>
  <si>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</si>
  <si>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</si>
  <si>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</si>
  <si>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</si>
  <si>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</si>
  <si>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</si>
  <si>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</si>
  <si>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</si>
  <si>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</si>
  <si>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</si>
  <si>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</si>
  <si>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</si>
  <si>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</si>
  <si>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</si>
  <si>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</si>
  <si>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</si>
  <si>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</si>
  <si>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</si>
  <si>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</si>
  <si>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</si>
  <si>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</si>
  <si>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</si>
  <si>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</si>
  <si>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</si>
  <si>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</si>
  <si>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</si>
  <si>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</si>
  <si>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</si>
  <si>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</si>
  <si>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</si>
  <si>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</si>
  <si>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</si>
  <si>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</si>
  <si>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</si>
  <si>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</si>
  <si>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</si>
  <si>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</si>
  <si>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</si>
  <si>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</si>
  <si>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</si>
  <si>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</si>
  <si>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</si>
  <si>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</si>
  <si>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</si>
  <si>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</si>
  <si>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</si>
  <si>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</si>
  <si>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</si>
  <si>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</si>
  <si>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</si>
  <si>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</si>
  <si>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</si>
  <si>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</si>
  <si>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</si>
  <si>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</si>
  <si>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</si>
  <si>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</si>
  <si>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</si>
  <si>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</si>
  <si>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</si>
  <si>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</si>
  <si>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</si>
  <si>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</si>
  <si>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</si>
  <si>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</si>
  <si>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</si>
  <si>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</si>
  <si>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</si>
  <si>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</si>
  <si>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</si>
  <si>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</si>
  <si>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</si>
  <si>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</si>
  <si>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</si>
  <si>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</si>
  <si>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</si>
  <si>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</si>
  <si>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</si>
  <si>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</si>
  <si>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</si>
  <si>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</si>
  <si>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</si>
  <si>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</si>
  <si>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</si>
  <si>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</si>
  <si>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</si>
  <si>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</si>
  <si>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</si>
  <si>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</si>
  <si>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</si>
  <si>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</si>
  <si>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</si>
  <si>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</si>
  <si>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</si>
  <si>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</si>
  <si>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</si>
  <si>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</si>
  <si>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</si>
  <si>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</si>
  <si>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</si>
  <si>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</si>
  <si>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</si>
  <si>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</si>
  <si>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</si>
  <si>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</si>
  <si>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</si>
  <si>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</si>
  <si>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</si>
  <si>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</si>
  <si>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</si>
  <si>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</si>
  <si>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</si>
  <si>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</si>
  <si>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</si>
  <si>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</si>
  <si>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</si>
  <si>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</si>
  <si>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</si>
  <si>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</si>
  <si>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</si>
  <si>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</si>
  <si>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</si>
  <si>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</si>
  <si>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</si>
  <si>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</si>
  <si>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</si>
  <si>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</si>
  <si>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</si>
  <si>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</si>
  <si>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</si>
  <si>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</si>
  <si>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</si>
  <si>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</si>
  <si>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</si>
  <si>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</si>
  <si>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</si>
  <si>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</si>
  <si>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</si>
  <si>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</si>
  <si>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</si>
  <si>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</si>
  <si>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</si>
  <si>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</si>
  <si>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</si>
  <si>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</si>
  <si>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</si>
  <si>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</si>
  <si>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</si>
  <si>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</si>
  <si>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</si>
  <si>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</si>
  <si>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</si>
  <si>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</si>
  <si>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</si>
  <si>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</si>
  <si>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</si>
  <si>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</si>
  <si>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</si>
  <si>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</si>
  <si>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</si>
  <si>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</si>
  <si>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</si>
  <si>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</si>
  <si>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</si>
  <si>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</si>
  <si>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</si>
  <si>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</si>
  <si>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</si>
  <si>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</si>
  <si>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</si>
  <si>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</si>
  <si>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</si>
  <si>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</si>
  <si>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</si>
  <si>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</si>
  <si>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</si>
  <si>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</si>
  <si>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</si>
  <si>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</si>
  <si>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</si>
  <si>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</si>
  <si>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</si>
  <si>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</si>
  <si>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</si>
  <si>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</si>
  <si>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</si>
  <si>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</si>
  <si>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</si>
  <si>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</si>
  <si>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</si>
  <si>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</si>
  <si>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</si>
  <si>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</si>
  <si>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</si>
  <si>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</si>
  <si>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</si>
  <si>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</si>
  <si>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</si>
  <si>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</si>
  <si>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</si>
  <si>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</si>
  <si>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</si>
  <si>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</si>
  <si>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</si>
  <si>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</si>
  <si>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</si>
  <si>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</si>
  <si>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</si>
  <si>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</si>
  <si>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</si>
  <si>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</si>
  <si>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</si>
  <si>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</si>
  <si>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</si>
  <si>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</si>
  <si>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</si>
  <si>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</si>
  <si>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</si>
  <si>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</si>
  <si>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</si>
  <si>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</si>
  <si>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</si>
  <si>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</si>
  <si>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</si>
  <si>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</si>
  <si>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</si>
  <si>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</si>
  <si>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</si>
  <si>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</si>
  <si>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</si>
  <si>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</si>
  <si>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</si>
  <si>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</si>
  <si>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</si>
  <si>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</si>
  <si>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</si>
  <si>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</si>
  <si>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</si>
  <si>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</si>
  <si>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</si>
  <si>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</si>
  <si>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</si>
  <si>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</si>
  <si>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</si>
  <si>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</si>
  <si>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</si>
  <si>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</si>
  <si>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</si>
  <si>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</si>
  <si>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</si>
  <si>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</si>
  <si>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</si>
  <si>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</si>
  <si>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</si>
  <si>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</si>
  <si>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</si>
  <si>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</si>
  <si>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</si>
  <si>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</si>
  <si>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</si>
  <si>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</si>
  <si>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</si>
  <si>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</si>
  <si>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</si>
  <si>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</si>
  <si>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</si>
  <si>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</si>
  <si>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</si>
  <si>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</si>
  <si>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</si>
  <si>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</si>
  <si>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</si>
  <si>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</si>
  <si>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</si>
  <si>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</si>
  <si>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</si>
  <si>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</si>
  <si>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</si>
  <si>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</si>
  <si>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</si>
  <si>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</si>
  <si>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</si>
  <si>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</si>
  <si>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</si>
  <si>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</si>
  <si>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</si>
  <si>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</si>
  <si>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</si>
  <si>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</si>
  <si>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</si>
  <si>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</si>
  <si>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</si>
  <si>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</si>
  <si>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</si>
  <si>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</si>
  <si>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</si>
  <si>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</si>
  <si>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</si>
  <si>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</si>
  <si>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</si>
  <si>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</si>
  <si>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</si>
  <si>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</si>
  <si>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</si>
  <si>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</si>
  <si>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</si>
  <si>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</si>
  <si>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</si>
  <si>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</si>
  <si>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</si>
  <si>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</si>
  <si>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</si>
  <si>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</si>
  <si>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</si>
  <si>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</si>
  <si>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</si>
  <si>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</si>
  <si>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</si>
  <si>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</si>
  <si>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</si>
  <si>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</si>
  <si>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</si>
  <si>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</si>
  <si>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</si>
  <si>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</si>
  <si>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</si>
  <si>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</si>
  <si>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</si>
  <si>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</si>
  <si>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</si>
  <si>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</si>
  <si>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</si>
  <si>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</si>
  <si>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</si>
  <si>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</si>
  <si>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</si>
  <si>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</si>
  <si>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</si>
  <si>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</si>
  <si>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</si>
  <si>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</si>
  <si>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</si>
  <si>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</si>
  <si>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</si>
  <si>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</si>
  <si>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</si>
  <si>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</si>
  <si>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</si>
  <si>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</si>
  <si>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</si>
  <si>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</si>
  <si>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</si>
  <si>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</si>
  <si>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</si>
  <si>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</si>
  <si>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</si>
  <si>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</si>
  <si>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</si>
  <si>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</si>
  <si>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</si>
  <si>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</si>
  <si>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</si>
  <si>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</si>
  <si>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</si>
  <si>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</si>
  <si>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</si>
  <si>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</si>
  <si>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</si>
  <si>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</si>
  <si>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</si>
  <si>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</si>
  <si>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</si>
  <si>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</si>
  <si>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</si>
  <si>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</si>
  <si>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</si>
  <si>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</si>
  <si>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</si>
  <si>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</si>
  <si>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</si>
  <si>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</si>
  <si>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</si>
  <si>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</si>
  <si>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</si>
  <si>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</si>
  <si>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</si>
  <si>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</si>
  <si>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</si>
  <si>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</si>
  <si>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</si>
  <si>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</si>
  <si>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</si>
  <si>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</si>
  <si>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</si>
  <si>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</si>
  <si>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</si>
  <si>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</si>
  <si>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</si>
  <si>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</si>
  <si>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</si>
  <si>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</si>
  <si>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</si>
  <si>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</si>
  <si>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</si>
  <si>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</si>
  <si>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</si>
  <si>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</si>
  <si>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</si>
  <si>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</si>
  <si>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</si>
  <si>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</si>
  <si>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</si>
  <si>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</si>
  <si>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</si>
  <si>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</si>
  <si>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</si>
  <si>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</si>
  <si>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</si>
  <si>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</si>
  <si>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</si>
  <si>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</si>
  <si>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</si>
  <si>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</si>
  <si>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</si>
  <si>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</si>
  <si>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</si>
  <si>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</si>
  <si>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</si>
  <si>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</si>
  <si>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</si>
  <si>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</si>
  <si>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</si>
  <si>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</si>
  <si>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</si>
  <si>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</si>
  <si>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</si>
  <si>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</si>
  <si>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</si>
  <si>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</si>
  <si>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</si>
  <si>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</si>
  <si>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</si>
  <si>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</si>
  <si>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</si>
  <si>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</si>
  <si>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</si>
  <si>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</si>
  <si>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</si>
  <si>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</si>
  <si>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</si>
  <si>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</si>
  <si>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</si>
  <si>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</si>
  <si>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</si>
  <si>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</si>
  <si>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</si>
  <si>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</si>
  <si>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</si>
  <si>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</si>
  <si>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</si>
  <si>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</si>
  <si>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</si>
  <si>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</si>
  <si>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</si>
  <si>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</si>
  <si>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</si>
  <si>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</si>
  <si>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</si>
  <si>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</si>
  <si>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</si>
  <si>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</si>
  <si>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</si>
  <si>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</si>
  <si>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</si>
  <si>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</si>
  <si>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</si>
  <si>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</si>
  <si>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</si>
  <si>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</si>
  <si>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</si>
  <si>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</si>
  <si>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</si>
  <si>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</si>
  <si>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</si>
  <si>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</si>
  <si>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</si>
  <si>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</si>
  <si>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</si>
  <si>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</si>
  <si>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</si>
  <si>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</si>
  <si>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</si>
  <si>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</si>
  <si>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</si>
  <si>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</si>
  <si>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</si>
  <si>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</si>
  <si>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</si>
  <si>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</si>
  <si>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</si>
  <si>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</si>
  <si>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</si>
  <si>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</si>
  <si>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</si>
  <si>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</si>
  <si>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</si>
  <si>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</si>
  <si>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</si>
  <si>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</si>
  <si>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</si>
  <si>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</si>
  <si>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</si>
  <si>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</si>
  <si>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</si>
  <si>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</si>
  <si>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</si>
  <si>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</si>
  <si>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</si>
  <si>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</si>
  <si>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</si>
  <si>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</si>
  <si>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</si>
  <si>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</si>
  <si>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</si>
  <si>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</si>
  <si>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</si>
  <si>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</si>
  <si>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</si>
  <si>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</si>
  <si>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</si>
  <si>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</si>
  <si>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</si>
  <si>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</si>
  <si>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</si>
  <si>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</si>
  <si>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</si>
  <si>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</si>
  <si>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</si>
  <si>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</si>
  <si>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</si>
  <si>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</si>
  <si>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</si>
  <si>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</si>
  <si>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</si>
  <si>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</si>
  <si>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</si>
  <si>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</si>
  <si>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</si>
  <si>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</si>
  <si>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</si>
  <si>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</si>
  <si>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</si>
  <si>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</si>
  <si>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</si>
  <si>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</si>
  <si>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</si>
  <si>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</si>
  <si>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</si>
  <si>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</si>
  <si>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</si>
  <si>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</si>
  <si>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</si>
  <si>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</si>
  <si>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</si>
  <si>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</si>
  <si>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</si>
  <si>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</si>
  <si>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</si>
  <si>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</si>
  <si>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</si>
  <si>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</si>
  <si>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</si>
  <si>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</si>
  <si>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</si>
  <si>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</si>
  <si>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</si>
  <si>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</si>
  <si>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</si>
  <si>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</si>
  <si>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</si>
  <si>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</si>
  <si>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</si>
  <si>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</si>
  <si>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</si>
  <si>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</si>
  <si>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</si>
  <si>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</si>
  <si>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</si>
  <si>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</si>
  <si>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</si>
  <si>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</si>
  <si>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</si>
  <si>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</si>
  <si>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</si>
  <si>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</si>
  <si>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</si>
  <si>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</si>
  <si>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</si>
  <si>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</si>
  <si>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</si>
  <si>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</si>
  <si>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</si>
  <si>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</si>
  <si>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</si>
  <si>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</si>
  <si>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</si>
  <si>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</si>
  <si>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</si>
  <si>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</si>
  <si>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</si>
  <si>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</si>
  <si>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</si>
  <si>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</si>
  <si>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</si>
  <si>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</si>
  <si>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</si>
  <si>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</si>
  <si>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</si>
  <si>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</si>
  <si>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</si>
  <si>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</si>
  <si>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</si>
  <si>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</si>
  <si>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</si>
  <si>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</si>
  <si>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</si>
  <si>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</si>
  <si>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</si>
  <si>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</si>
  <si>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</si>
  <si>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</si>
  <si>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</si>
  <si>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</si>
  <si>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</si>
  <si>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</si>
  <si>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</si>
  <si>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</si>
  <si>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</si>
  <si>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</si>
  <si>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</si>
  <si>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</si>
  <si>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</si>
  <si>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</si>
  <si>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</si>
  <si>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</si>
  <si>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</si>
  <si>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</si>
  <si>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</si>
  <si>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</si>
  <si>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</si>
  <si>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</si>
  <si>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</si>
  <si>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</si>
  <si>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</si>
  <si>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</si>
  <si>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</si>
  <si>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</si>
  <si>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</si>
  <si>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</si>
  <si>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</si>
  <si>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</si>
  <si>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</si>
  <si>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</si>
  <si>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</si>
  <si>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</si>
  <si>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</si>
  <si>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</si>
  <si>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</si>
  <si>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</si>
  <si>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</si>
  <si>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</si>
  <si>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</si>
  <si>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</si>
  <si>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</si>
  <si>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</si>
  <si>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</si>
  <si>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</si>
  <si>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</si>
  <si>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</si>
  <si>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</si>
  <si>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</si>
  <si>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</si>
  <si>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</si>
  <si>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</si>
  <si>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</si>
  <si>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</si>
  <si>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</si>
  <si>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</si>
  <si>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</si>
  <si>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</si>
  <si>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</si>
  <si>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</si>
  <si>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</si>
  <si>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</si>
  <si>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</si>
  <si>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</si>
  <si>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</si>
  <si>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</si>
  <si>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</si>
  <si>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</si>
  <si>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</si>
  <si>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</si>
  <si>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</si>
  <si>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</si>
  <si>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</si>
  <si>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</si>
  <si>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</si>
  <si>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</si>
  <si>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</si>
  <si>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</si>
  <si>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</si>
  <si>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</si>
  <si>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</si>
  <si>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</si>
  <si>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</si>
  <si>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</si>
  <si>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</si>
  <si>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</si>
  <si>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</si>
  <si>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</si>
  <si>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</si>
  <si>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</si>
  <si>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</si>
  <si>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</si>
  <si>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</si>
  <si>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</si>
  <si>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</si>
  <si>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</si>
  <si>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</si>
  <si>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</si>
  <si>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</si>
  <si>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</si>
  <si>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</si>
  <si>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</si>
  <si>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</si>
  <si>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</si>
  <si>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</si>
  <si>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</si>
  <si>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</si>
  <si>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</si>
  <si>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</si>
  <si>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</si>
  <si>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</si>
  <si>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</si>
  <si>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</si>
  <si>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</si>
  <si>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</si>
  <si>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</si>
  <si>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</si>
  <si>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</si>
  <si>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</si>
  <si>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</si>
  <si>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</si>
  <si>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</si>
  <si>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</si>
  <si>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</si>
  <si>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</si>
  <si>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</si>
  <si>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</si>
  <si>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</si>
  <si>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</si>
  <si>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</si>
  <si>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</si>
  <si>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</si>
  <si>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</si>
  <si>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</si>
  <si>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</si>
  <si>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</si>
  <si>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</si>
  <si>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</si>
  <si>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</si>
  <si>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</si>
  <si>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</si>
  <si>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</si>
  <si>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</si>
  <si>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</si>
  <si>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</si>
  <si>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</si>
  <si>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</si>
  <si>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</si>
  <si>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</si>
  <si>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</si>
  <si>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</si>
  <si>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</si>
  <si>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</si>
  <si>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</si>
  <si>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</si>
  <si>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</si>
  <si>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</si>
  <si>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</si>
  <si>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</si>
  <si>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</si>
  <si>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</si>
  <si>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</si>
  <si>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</si>
  <si>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</si>
  <si>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</si>
  <si>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</si>
  <si>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</si>
  <si>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</si>
  <si>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</si>
  <si>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</si>
  <si>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</si>
  <si>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</si>
  <si>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</si>
  <si>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</si>
  <si>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</si>
  <si>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</si>
  <si>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</si>
  <si>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</si>
  <si>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</si>
  <si>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</si>
  <si>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</si>
  <si>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</si>
  <si>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</si>
  <si>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</si>
  <si>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</si>
  <si>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</si>
  <si>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</si>
  <si>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</si>
  <si>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</si>
  <si>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</si>
  <si>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</si>
  <si>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</si>
  <si>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</si>
  <si>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</si>
  <si>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</si>
  <si>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</si>
  <si>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</si>
  <si>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</si>
  <si>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</si>
  <si>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</si>
  <si>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</si>
  <si>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</si>
  <si>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</si>
  <si>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</si>
  <si>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</si>
  <si>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</si>
  <si>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</si>
  <si>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</si>
  <si>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</si>
  <si>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</si>
  <si>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</si>
  <si>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</si>
  <si>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</si>
  <si>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</si>
  <si>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</si>
  <si>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</si>
  <si>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</si>
  <si>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</si>
  <si>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</si>
  <si>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</si>
  <si>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</si>
  <si>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</si>
  <si>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</si>
  <si>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</si>
  <si>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</si>
  <si>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</si>
  <si>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</si>
  <si>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</si>
  <si>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</si>
  <si>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</si>
  <si>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</si>
  <si>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</si>
  <si>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</si>
  <si>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</si>
  <si>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</si>
  <si>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</si>
  <si>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</si>
  <si>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</si>
  <si>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</si>
  <si>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</si>
  <si>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</si>
  <si>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</si>
  <si>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</si>
  <si>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</si>
  <si>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</si>
  <si>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</si>
  <si>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</si>
  <si>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</si>
  <si>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</si>
  <si>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</si>
  <si>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</si>
  <si>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</si>
  <si>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</si>
  <si>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</si>
  <si>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</si>
  <si>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</si>
  <si>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</si>
  <si>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</si>
  <si>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</si>
  <si>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</si>
  <si>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</si>
  <si>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</si>
  <si>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</si>
  <si>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</si>
  <si>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</si>
  <si>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</si>
  <si>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</si>
  <si>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</si>
  <si>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</si>
  <si>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</si>
  <si>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</si>
  <si>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</si>
  <si>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</si>
  <si>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</si>
  <si>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</si>
  <si>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</si>
  <si>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</si>
  <si>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</si>
  <si>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</si>
  <si>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</si>
  <si>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</si>
  <si>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</si>
  <si>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</si>
  <si>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</si>
  <si>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</si>
  <si>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</si>
  <si>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</si>
  <si>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</si>
  <si>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</si>
  <si>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</si>
  <si>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</si>
  <si>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</si>
  <si>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</si>
  <si>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</si>
  <si>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</si>
  <si>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</si>
  <si>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</si>
  <si>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</si>
  <si>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</si>
  <si>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</si>
  <si>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</si>
  <si>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</si>
  <si>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</si>
  <si>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</si>
  <si>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</si>
  <si>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</si>
  <si>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</si>
  <si>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</si>
  <si>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</si>
  <si>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</si>
  <si>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</si>
  <si>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</si>
  <si>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</si>
  <si>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</si>
  <si>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</si>
  <si>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</si>
  <si>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</si>
  <si>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</si>
  <si>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</si>
  <si>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</si>
  <si>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</si>
  <si>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</si>
  <si>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</si>
  <si>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</si>
  <si>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</si>
  <si>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</si>
  <si>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</si>
  <si>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</si>
  <si>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</si>
  <si>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</si>
  <si>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</si>
  <si>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</si>
  <si>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</si>
  <si>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</si>
  <si>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</si>
  <si>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</si>
  <si>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</si>
  <si>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</si>
  <si>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</si>
  <si>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</si>
  <si>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</si>
  <si>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</si>
  <si>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</si>
  <si>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</si>
  <si>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</si>
  <si>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</si>
  <si>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</si>
  <si>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</si>
  <si>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</si>
  <si>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</si>
  <si>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</si>
  <si>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</si>
  <si>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</si>
  <si>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</si>
  <si>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</si>
  <si>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</si>
  <si>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</si>
  <si>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</si>
  <si>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</si>
  <si>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</si>
  <si>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</si>
  <si>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</si>
  <si>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</si>
  <si>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</si>
  <si>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</si>
  <si>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</si>
  <si>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</si>
  <si>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</si>
  <si>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</si>
  <si>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</si>
  <si>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</si>
  <si>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</si>
  <si>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</si>
  <si>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</si>
  <si>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</si>
  <si>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</si>
  <si>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</si>
  <si>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</si>
  <si>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</si>
  <si>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</si>
  <si>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</si>
  <si>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</si>
  <si>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</si>
  <si>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</si>
  <si>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</si>
  <si>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</si>
  <si>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</si>
  <si>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</si>
  <si>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</si>
  <si>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</si>
  <si>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</si>
  <si>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</si>
  <si>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</si>
  <si>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</si>
  <si>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</si>
  <si>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</si>
  <si>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</si>
  <si>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</si>
  <si>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</si>
  <si>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</si>
  <si>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</si>
  <si>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</si>
  <si>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</si>
  <si>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</si>
  <si>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</si>
  <si>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</si>
  <si>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</si>
  <si>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</si>
  <si>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</si>
  <si>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</si>
  <si>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</si>
  <si>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</si>
  <si>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</si>
  <si>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</si>
  <si>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</si>
  <si>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</si>
  <si>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</si>
  <si>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</si>
  <si>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</si>
  <si>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</si>
  <si>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</si>
  <si>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</si>
  <si>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</si>
  <si>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</si>
  <si>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</si>
  <si>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</si>
  <si>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</si>
  <si>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</si>
  <si>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</si>
  <si>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</si>
  <si>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</si>
  <si>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</si>
  <si>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</si>
  <si>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</si>
  <si>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</si>
  <si>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</si>
  <si>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</si>
  <si>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</si>
  <si>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</si>
  <si>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</si>
  <si>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</si>
  <si>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</si>
  <si>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</si>
  <si>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</si>
  <si>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</si>
  <si>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</si>
  <si>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</si>
  <si>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</si>
  <si>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</si>
  <si>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</si>
  <si>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</si>
  <si>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</si>
  <si>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</si>
  <si>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</si>
  <si>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</si>
  <si>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</si>
  <si>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</si>
  <si>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</si>
  <si>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</si>
  <si>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</si>
  <si>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</si>
  <si>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</si>
  <si>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</si>
  <si>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</si>
  <si>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</si>
  <si>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</si>
  <si>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</si>
  <si>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</si>
  <si>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</si>
  <si>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</si>
  <si>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</si>
  <si>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</si>
  <si>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</si>
  <si>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</si>
  <si>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</si>
  <si>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</si>
  <si>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</si>
  <si>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</si>
  <si>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</si>
  <si>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</si>
  <si>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</si>
  <si>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</si>
  <si>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</si>
  <si>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</si>
  <si>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</si>
  <si>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</si>
  <si>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</si>
  <si>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</si>
  <si>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</si>
  <si>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</si>
  <si>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</si>
  <si>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</si>
  <si>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</si>
  <si>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</si>
  <si>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</si>
  <si>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</si>
  <si>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</si>
  <si>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</si>
  <si>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</si>
  <si>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</si>
  <si>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</si>
  <si>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</si>
  <si>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</si>
  <si>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</si>
  <si>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</si>
  <si>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</si>
  <si>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</si>
  <si>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</si>
  <si>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</si>
  <si>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</si>
  <si>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</si>
  <si>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</si>
  <si>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</si>
  <si>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</si>
  <si>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</si>
  <si>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</si>
  <si>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</si>
  <si>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</si>
  <si>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</si>
  <si>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</si>
  <si>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</si>
  <si>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</si>
  <si>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</si>
  <si>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</si>
  <si>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</si>
  <si>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</si>
  <si>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</si>
  <si>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</si>
  <si>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</si>
  <si>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</si>
  <si>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</si>
  <si>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</si>
  <si>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</si>
  <si>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</si>
  <si>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</si>
  <si>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</si>
  <si>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</si>
  <si>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</si>
  <si>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</si>
  <si>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</si>
  <si>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</si>
  <si>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</si>
  <si>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</si>
  <si>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</si>
  <si>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</si>
  <si>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</si>
  <si>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</si>
  <si>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</si>
  <si>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</si>
  <si>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</si>
  <si>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</si>
  <si>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</si>
  <si>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</si>
  <si>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</si>
  <si>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</si>
  <si>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</si>
  <si>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</si>
  <si>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</si>
  <si>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</si>
  <si>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</si>
  <si>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</si>
  <si>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</si>
  <si>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</si>
  <si>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</si>
  <si>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</si>
  <si>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</si>
  <si>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</si>
  <si>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</si>
  <si>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</si>
  <si>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</si>
  <si>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</si>
  <si>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</si>
  <si>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</si>
  <si>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</si>
  <si>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</si>
  <si>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</si>
  <si>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</si>
  <si>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</si>
  <si>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</si>
  <si>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</si>
  <si>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</si>
  <si>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</si>
  <si>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</si>
  <si>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</si>
  <si>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</si>
  <si>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</si>
  <si>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</si>
  <si>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</si>
  <si>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</si>
  <si>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</si>
  <si>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</si>
  <si>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</si>
  <si>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</si>
  <si>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</si>
  <si>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</si>
  <si>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</si>
  <si>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</si>
  <si>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</si>
  <si>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</si>
  <si>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</si>
  <si>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</si>
  <si>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</si>
  <si>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</si>
  <si>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</si>
  <si>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</si>
  <si>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</si>
  <si>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</si>
  <si>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</si>
  <si>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</si>
  <si>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</si>
  <si>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</si>
  <si>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</si>
  <si>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</si>
  <si>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</si>
  <si>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</si>
  <si>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</si>
  <si>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</si>
  <si>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</si>
  <si>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</si>
  <si>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</si>
  <si>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</si>
  <si>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</si>
  <si>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</si>
  <si>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</si>
  <si>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</si>
  <si>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</si>
  <si>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</si>
  <si>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</si>
  <si>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</si>
  <si>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</si>
  <si>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</si>
  <si>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</si>
  <si>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</si>
  <si>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</si>
  <si>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</si>
  <si>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</si>
  <si>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</si>
  <si>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</si>
  <si>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</si>
  <si>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</si>
  <si>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</si>
  <si>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</si>
  <si>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</si>
  <si>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</si>
  <si>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</si>
  <si>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</si>
  <si>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</si>
  <si>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</si>
  <si>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</si>
  <si>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</si>
  <si>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</si>
  <si>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</si>
  <si>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</si>
  <si>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</si>
  <si>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</si>
  <si>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</si>
  <si>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</si>
  <si>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</si>
  <si>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</si>
  <si>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</si>
  <si>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</si>
  <si>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</si>
  <si>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</si>
  <si>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</si>
  <si>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</si>
  <si>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</si>
  <si>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</si>
  <si>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</si>
  <si>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</si>
  <si>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</si>
  <si>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</si>
  <si>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</si>
  <si>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</si>
  <si>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</si>
  <si>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</si>
  <si>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</si>
  <si>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</si>
  <si>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</si>
  <si>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</si>
  <si>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</si>
  <si>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</si>
  <si>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</si>
  <si>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</si>
  <si>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</si>
  <si>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</si>
  <si>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</si>
  <si>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</si>
  <si>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</si>
  <si>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</si>
  <si>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</si>
  <si>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</si>
  <si>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</si>
  <si>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</si>
  <si>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</si>
  <si>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</si>
  <si>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</si>
  <si>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</si>
  <si>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</si>
  <si>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</si>
  <si>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</si>
  <si>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</si>
  <si>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</si>
  <si>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</si>
  <si>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</si>
  <si>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</si>
  <si>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</si>
  <si>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</si>
  <si>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</si>
  <si>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</si>
  <si>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</si>
  <si>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</si>
  <si>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</si>
  <si>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</si>
  <si>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</si>
  <si>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</si>
  <si>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</si>
  <si>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</si>
  <si>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</si>
  <si>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</si>
  <si>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</si>
  <si>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</si>
  <si>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</si>
  <si>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</si>
  <si>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</si>
  <si>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</si>
  <si>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</si>
  <si>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</si>
  <si>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</si>
  <si>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</si>
  <si>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</si>
  <si>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</si>
  <si>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</si>
  <si>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</si>
  <si>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</si>
  <si>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</si>
  <si>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</si>
  <si>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</si>
  <si>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</si>
  <si>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</si>
  <si>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</si>
  <si>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</si>
  <si>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</si>
  <si>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</si>
  <si>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</si>
  <si>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</si>
  <si>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</si>
  <si>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</si>
  <si>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</si>
  <si>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</si>
  <si>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</si>
  <si>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</si>
  <si>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</si>
  <si>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</si>
  <si>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</si>
  <si>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</si>
  <si>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</si>
  <si>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</si>
  <si>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</si>
  <si>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</si>
  <si>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</si>
  <si>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</si>
  <si>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</si>
  <si>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</si>
  <si>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</si>
  <si>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</si>
  <si>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</si>
  <si>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</si>
  <si>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</si>
  <si>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</si>
  <si>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</si>
  <si>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</si>
  <si>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</si>
  <si>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</si>
  <si>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</si>
  <si>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</si>
  <si>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</si>
  <si>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</si>
  <si>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</si>
  <si>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</si>
  <si>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</si>
  <si>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</si>
  <si>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</si>
  <si>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</si>
  <si>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</si>
  <si>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</si>
  <si>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</si>
  <si>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</si>
  <si>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</si>
  <si>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</si>
  <si>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</si>
  <si>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</si>
  <si>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</si>
  <si>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</si>
  <si>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</si>
  <si>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</si>
  <si>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</si>
  <si>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</si>
  <si>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</si>
  <si>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</si>
  <si>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</si>
  <si>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</si>
  <si>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</si>
  <si>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</si>
  <si>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</si>
  <si>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</si>
  <si>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</si>
  <si>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</si>
  <si>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</si>
  <si>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</si>
  <si>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</si>
  <si>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</si>
  <si>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</si>
  <si>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</si>
  <si>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</si>
  <si>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</si>
  <si>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</si>
  <si>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</si>
  <si>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</si>
  <si>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</si>
  <si>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</si>
  <si>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</si>
  <si>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</si>
  <si>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</si>
  <si>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</si>
  <si>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</si>
  <si>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</si>
  <si>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</si>
  <si>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</si>
  <si>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</si>
  <si>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</si>
  <si>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</si>
  <si>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</si>
  <si>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</si>
  <si>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</si>
  <si>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</si>
  <si>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</si>
  <si>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</si>
  <si>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</si>
  <si>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</si>
  <si>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</si>
  <si>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</si>
  <si>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</si>
  <si>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</si>
  <si>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</si>
  <si>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</si>
  <si>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</si>
  <si>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</si>
  <si>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</si>
  <si>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</si>
  <si>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</si>
  <si>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</si>
  <si>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</si>
  <si>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</si>
  <si>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</si>
  <si>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</si>
  <si>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</si>
  <si>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</si>
  <si>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</si>
  <si>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</si>
  <si>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</si>
  <si>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</si>
  <si>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</si>
  <si>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</si>
  <si>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</si>
  <si>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</si>
  <si>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</si>
  <si>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</si>
  <si>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</si>
  <si>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</si>
  <si>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</si>
  <si>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</si>
  <si>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</si>
  <si>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</si>
  <si>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</si>
  <si>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</si>
  <si>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</si>
  <si>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</si>
  <si>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</si>
  <si>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</si>
  <si>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</si>
  <si>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</si>
  <si>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</si>
  <si>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</si>
  <si>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</si>
  <si>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</si>
  <si>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</si>
  <si>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</si>
  <si>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</si>
  <si>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</si>
  <si>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</si>
  <si>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</si>
  <si>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</si>
  <si>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</si>
  <si>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</si>
  <si>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</si>
  <si>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</si>
  <si>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</si>
  <si>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</si>
  <si>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</si>
  <si>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</si>
  <si>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</si>
  <si>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</si>
  <si>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</si>
  <si>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</si>
  <si>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</si>
  <si>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</si>
  <si>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</si>
  <si>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</si>
  <si>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</si>
  <si>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</si>
  <si>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</si>
  <si>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</si>
  <si>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</si>
  <si>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</si>
  <si>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</si>
  <si>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</si>
  <si>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</si>
  <si>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</si>
  <si>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</si>
  <si>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</si>
  <si>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</si>
  <si>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</si>
  <si>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</si>
  <si>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</si>
  <si>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</si>
  <si>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</si>
  <si>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</si>
  <si>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</si>
  <si>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</si>
  <si>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</si>
  <si>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</si>
  <si>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</si>
  <si>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</si>
  <si>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</si>
  <si>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</si>
  <si>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</si>
  <si>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</si>
  <si>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</si>
  <si>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</si>
  <si>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</si>
  <si>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</si>
  <si>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</si>
  <si>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</si>
  <si>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</si>
  <si>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</si>
  <si>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</si>
  <si>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</si>
  <si>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</si>
  <si>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</si>
  <si>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</si>
  <si>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</si>
  <si>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</si>
  <si>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</si>
  <si>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</si>
  <si>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</si>
  <si>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</si>
  <si>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</si>
  <si>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</si>
  <si>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</si>
  <si>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</si>
  <si>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</si>
  <si>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</si>
  <si>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</si>
  <si>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</si>
  <si>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</si>
  <si>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</si>
  <si>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</si>
  <si>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</si>
  <si>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</si>
  <si>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</si>
  <si>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</si>
  <si>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</si>
  <si>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</si>
  <si>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</si>
  <si>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</si>
  <si>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</si>
  <si>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</si>
  <si>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</si>
  <si>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</si>
  <si>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</si>
  <si>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</si>
  <si>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</si>
  <si>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</si>
  <si>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</si>
  <si>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</si>
  <si>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</si>
  <si>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</si>
  <si>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</si>
  <si>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</si>
  <si>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</si>
  <si>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</si>
  <si>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</si>
  <si>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</si>
  <si>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</si>
  <si>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</si>
  <si>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</si>
  <si>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</si>
  <si>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</si>
  <si>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</si>
  <si>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</si>
  <si>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</si>
  <si>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</si>
  <si>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</si>
  <si>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</si>
  <si>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</si>
  <si>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</si>
  <si>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</si>
  <si>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</si>
  <si>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</si>
  <si>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</si>
  <si>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</si>
  <si>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</si>
  <si>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</si>
  <si>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</si>
  <si>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</si>
  <si>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</si>
  <si>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</si>
  <si>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</si>
  <si>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</si>
  <si>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</si>
  <si>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</si>
  <si>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</si>
  <si>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</si>
  <si>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</si>
  <si>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</si>
  <si>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</si>
  <si>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</si>
  <si>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</si>
  <si>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</si>
  <si>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</si>
  <si>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</si>
  <si>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</si>
  <si>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</si>
  <si>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</si>
  <si>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</si>
  <si>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</si>
  <si>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</si>
  <si>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</si>
  <si>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</si>
  <si>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</si>
  <si>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</si>
  <si>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</si>
  <si>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</si>
  <si>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</si>
  <si>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</si>
  <si>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</si>
  <si>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</si>
  <si>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</si>
  <si>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</si>
  <si>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</si>
  <si>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</si>
  <si>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</si>
  <si>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</si>
  <si>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</si>
  <si>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</si>
  <si>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</si>
  <si>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</si>
  <si>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</si>
  <si>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</si>
  <si>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</si>
  <si>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</si>
  <si>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</si>
  <si>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</si>
  <si>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</si>
  <si>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</si>
  <si>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</si>
  <si>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</si>
  <si>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</si>
  <si>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</si>
  <si>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</si>
  <si>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</si>
  <si>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</si>
  <si>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</si>
  <si>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</si>
  <si>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</si>
  <si>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</si>
  <si>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</si>
  <si>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</si>
  <si>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</si>
  <si>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</si>
  <si>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</si>
  <si>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</si>
  <si>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</si>
  <si>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</si>
  <si>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</si>
  <si>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</si>
  <si>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</si>
  <si>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</si>
  <si>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</si>
  <si>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</si>
  <si>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</si>
  <si>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</si>
  <si>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</si>
  <si>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</si>
  <si>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</si>
  <si>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</si>
  <si>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</si>
  <si>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</si>
  <si>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</si>
  <si>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</si>
  <si>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</si>
  <si>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</si>
  <si>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</si>
  <si>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</si>
  <si>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</si>
  <si>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</si>
  <si>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</si>
  <si>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</si>
  <si>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</si>
  <si>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</si>
  <si>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</si>
  <si>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</si>
  <si>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</si>
  <si>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</si>
  <si>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</si>
  <si>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</si>
  <si>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</si>
  <si>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</si>
  <si>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</si>
  <si>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</si>
  <si>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</si>
  <si>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</si>
  <si>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</si>
  <si>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</si>
  <si>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</si>
  <si>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</si>
  <si>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</si>
  <si>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</si>
  <si>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</si>
  <si>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</si>
  <si>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</si>
  <si>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</si>
  <si>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</si>
  <si>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</si>
  <si>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</si>
  <si>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</si>
  <si>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</si>
  <si>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</si>
  <si>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</si>
  <si>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</si>
  <si>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</si>
  <si>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</si>
  <si>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</si>
  <si>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</si>
  <si>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</si>
  <si>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</si>
  <si>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</si>
  <si>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</si>
  <si>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</si>
  <si>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</si>
  <si>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</si>
  <si>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</si>
  <si>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</si>
  <si>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</si>
  <si>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</si>
  <si>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</si>
  <si>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</si>
  <si>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</si>
  <si>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</si>
  <si>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</si>
  <si>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</si>
  <si>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</si>
  <si>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</si>
  <si>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</si>
  <si>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</si>
  <si>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</si>
  <si>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</si>
  <si>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</si>
  <si>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</si>
  <si>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</si>
  <si>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</si>
  <si>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</si>
  <si>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</si>
  <si>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</si>
  <si>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</si>
  <si>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</si>
  <si>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</si>
  <si>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</si>
  <si>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</si>
  <si>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</si>
  <si>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</si>
  <si>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</si>
  <si>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</si>
  <si>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</si>
  <si>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</si>
  <si>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</si>
  <si>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</si>
  <si>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</si>
  <si>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</si>
  <si>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</si>
  <si>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</si>
  <si>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</si>
  <si>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</si>
  <si>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</si>
  <si>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</si>
  <si>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</si>
  <si>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</si>
  <si>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</si>
  <si>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</si>
  <si>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</si>
  <si>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</si>
  <si>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</si>
  <si>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</si>
  <si>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</si>
  <si>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</si>
  <si>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</si>
  <si>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</si>
  <si>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</si>
  <si>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</si>
  <si>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</si>
  <si>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</si>
  <si>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</si>
  <si>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</si>
  <si>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</si>
  <si>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</si>
  <si>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</si>
  <si>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</si>
  <si>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</si>
  <si>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</si>
  <si>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</si>
  <si>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</si>
  <si>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</si>
  <si>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</si>
  <si>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</si>
  <si>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</si>
  <si>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</si>
  <si>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</si>
  <si>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</si>
  <si>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</si>
  <si>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</si>
  <si>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</si>
  <si>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</si>
  <si>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</si>
  <si>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</si>
  <si>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</si>
  <si>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</si>
  <si>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</si>
  <si>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</si>
  <si>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</si>
  <si>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</si>
  <si>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</si>
  <si>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</si>
  <si>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</si>
  <si>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</si>
  <si>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</si>
  <si>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</si>
  <si>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</si>
  <si>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</si>
  <si>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</si>
  <si>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</si>
  <si>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</si>
  <si>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</si>
  <si>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</si>
  <si>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</si>
  <si>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</si>
  <si>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</si>
  <si>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</si>
  <si>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</si>
  <si>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</si>
  <si>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</si>
  <si>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</si>
  <si>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</si>
  <si>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</si>
  <si>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</si>
  <si>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</si>
  <si>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</si>
  <si>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</si>
  <si>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</si>
  <si>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</si>
  <si>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</si>
  <si>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</si>
  <si>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</si>
  <si>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</si>
  <si>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</si>
  <si>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</si>
  <si>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</si>
  <si>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</si>
  <si>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</si>
  <si>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</si>
  <si>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</si>
  <si>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</si>
  <si>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</si>
  <si>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</si>
  <si>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</si>
  <si>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</si>
  <si>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</si>
  <si>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</si>
  <si>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</si>
  <si>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</si>
  <si>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</si>
  <si>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</si>
  <si>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</si>
  <si>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</si>
  <si>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</si>
  <si>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</si>
  <si>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</si>
  <si>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</si>
  <si>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</si>
  <si>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</si>
  <si>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</si>
  <si>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</si>
  <si>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</si>
  <si>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</si>
  <si>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</si>
  <si>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</si>
  <si>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</si>
  <si>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</si>
  <si>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</si>
  <si>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</si>
  <si>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</si>
  <si>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</si>
  <si>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</si>
  <si>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</si>
  <si>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</si>
  <si>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</si>
  <si>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</si>
  <si>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</si>
  <si>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</si>
  <si>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</si>
  <si>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</si>
  <si>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</si>
  <si>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</si>
  <si>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</si>
  <si>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</si>
  <si>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</si>
  <si>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</si>
  <si>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</si>
  <si>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</si>
  <si>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</si>
  <si>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</si>
  <si>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</si>
  <si>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</si>
  <si>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</si>
  <si>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</si>
  <si>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</si>
  <si>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</si>
  <si>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</si>
  <si>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</si>
  <si>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</si>
  <si>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</si>
  <si>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</si>
  <si>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</si>
  <si>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</si>
  <si>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</si>
  <si>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</si>
  <si>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</si>
  <si>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</si>
  <si>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</si>
  <si>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</si>
  <si>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</si>
  <si>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</si>
  <si>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</si>
  <si>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</si>
  <si>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</si>
  <si>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</si>
  <si>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</si>
  <si>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</si>
  <si>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</si>
  <si>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</si>
  <si>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</si>
  <si>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</si>
  <si>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</si>
  <si>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</si>
  <si>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</si>
  <si>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</si>
  <si>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</si>
  <si>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</si>
  <si>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</si>
  <si>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</si>
  <si>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</si>
  <si>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</si>
  <si>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</si>
  <si>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</si>
  <si>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</si>
  <si>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</si>
  <si>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</si>
  <si>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</si>
  <si>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</si>
  <si>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</si>
  <si>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</si>
  <si>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</si>
  <si>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</si>
  <si>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</si>
  <si>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</si>
  <si>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</si>
  <si>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</si>
  <si>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</si>
  <si>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</si>
  <si>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</si>
  <si>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</si>
  <si>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</si>
  <si>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</si>
  <si>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</si>
  <si>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</si>
  <si>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</si>
  <si>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</si>
  <si>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</si>
  <si>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</si>
  <si>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</si>
  <si>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</si>
  <si>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</si>
  <si>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</si>
  <si>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</si>
  <si>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</si>
  <si>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</si>
  <si>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</si>
  <si>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</si>
  <si>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</si>
  <si>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</si>
  <si>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</si>
  <si>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</si>
  <si>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</si>
  <si>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</si>
  <si>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</si>
  <si>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</si>
  <si>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</si>
  <si>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</si>
  <si>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</si>
  <si>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</si>
  <si>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</si>
  <si>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</si>
  <si>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</si>
  <si>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</si>
  <si>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</si>
  <si>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</si>
  <si>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</si>
  <si>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</si>
  <si>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</si>
  <si>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</si>
  <si>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</si>
  <si>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</si>
  <si>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</si>
  <si>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</si>
  <si>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</si>
  <si>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</si>
  <si>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</si>
  <si>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</si>
  <si>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</si>
  <si>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</si>
  <si>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</si>
  <si>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</si>
  <si>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</si>
  <si>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</si>
  <si>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</si>
  <si>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</si>
  <si>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</si>
  <si>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</si>
  <si>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</si>
  <si>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</si>
  <si>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</si>
  <si>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</si>
  <si>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</si>
  <si>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</si>
  <si>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</si>
  <si>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</si>
  <si>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</si>
  <si>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</si>
  <si>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</si>
  <si>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</si>
  <si>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</si>
  <si>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</si>
  <si>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</si>
  <si>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</si>
  <si>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</si>
  <si>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</si>
  <si>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</si>
  <si>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</si>
  <si>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</si>
  <si>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</si>
  <si>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</si>
  <si>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</si>
  <si>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</si>
  <si>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</si>
  <si>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</si>
  <si>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</si>
  <si>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</si>
  <si>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</si>
  <si>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</si>
  <si>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</si>
  <si>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</si>
  <si>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</si>
  <si>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</si>
  <si>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</si>
  <si>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</si>
  <si>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</si>
  <si>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</si>
  <si>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</si>
  <si>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</si>
  <si>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</si>
  <si>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</si>
  <si>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</si>
  <si>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</si>
  <si>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</si>
  <si>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</si>
  <si>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</si>
  <si>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</si>
  <si>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</si>
  <si>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</si>
  <si>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</si>
  <si>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</si>
  <si>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</si>
  <si>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</si>
  <si>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</si>
  <si>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</si>
  <si>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</si>
  <si>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</si>
  <si>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</si>
  <si>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</si>
  <si>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</si>
  <si>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</si>
  <si>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</si>
  <si>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</si>
  <si>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</si>
  <si>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</si>
  <si>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</si>
  <si>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</si>
  <si>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</si>
  <si>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</si>
  <si>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</si>
  <si>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</si>
  <si>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</si>
  <si>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</si>
  <si>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</si>
  <si>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</si>
  <si>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</si>
  <si>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</si>
  <si>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</si>
  <si>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</si>
  <si>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</si>
  <si>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</si>
  <si>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</si>
  <si>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</si>
  <si>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</si>
  <si>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</si>
  <si>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</si>
  <si>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</si>
  <si>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</si>
  <si>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</si>
  <si>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</si>
  <si>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</si>
  <si>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</si>
  <si>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</si>
  <si>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</si>
  <si>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</si>
  <si>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</si>
  <si>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</si>
  <si>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</si>
  <si>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</si>
  <si>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</si>
  <si>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</si>
  <si>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</si>
  <si>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</si>
  <si>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</si>
  <si>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</si>
  <si>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</si>
  <si>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</si>
  <si>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</si>
  <si>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</si>
  <si>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</si>
  <si>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</si>
  <si>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</si>
  <si>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</si>
  <si>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</si>
  <si>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</si>
  <si>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</si>
  <si>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</si>
  <si>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</si>
  <si>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</si>
  <si>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</si>
  <si>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</si>
  <si>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</si>
  <si>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</si>
  <si>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</si>
  <si>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</si>
  <si>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</si>
  <si>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</si>
  <si>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</si>
  <si>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</si>
  <si>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</si>
  <si>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</si>
  <si>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</si>
  <si>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</si>
  <si>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</si>
  <si>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</si>
  <si>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</si>
  <si>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</si>
  <si>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</si>
  <si>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</si>
  <si>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</si>
  <si>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</si>
  <si>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</si>
  <si>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</si>
  <si>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</si>
  <si>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</si>
  <si>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</si>
  <si>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</si>
  <si>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</si>
  <si>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</si>
  <si>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</si>
  <si>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</si>
  <si>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</si>
  <si>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</si>
  <si>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</si>
  <si>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</si>
  <si>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</si>
  <si>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</si>
  <si>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</si>
  <si>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</si>
  <si>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</si>
  <si>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</si>
  <si>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</si>
  <si>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</si>
  <si>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</si>
  <si>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</si>
  <si>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</si>
  <si>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</si>
  <si>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</si>
  <si>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</si>
  <si>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</si>
  <si>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</si>
  <si>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</si>
  <si>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</si>
  <si>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</si>
  <si>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</si>
  <si>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</si>
  <si>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</si>
  <si>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</si>
  <si>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</si>
  <si>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</si>
  <si>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</si>
  <si>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</si>
  <si>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</si>
  <si>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</si>
  <si>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</si>
  <si>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</si>
  <si>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</si>
  <si>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</si>
  <si>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</si>
  <si>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</si>
  <si>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</si>
  <si>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</si>
  <si>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</si>
  <si>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</si>
  <si>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</si>
  <si>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</si>
  <si>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</si>
  <si>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</si>
  <si>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</si>
  <si>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</si>
  <si>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</si>
  <si>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</si>
  <si>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</si>
  <si>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</si>
  <si>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</si>
  <si>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</si>
  <si>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</si>
  <si>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</si>
  <si>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</si>
  <si>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</si>
  <si>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</si>
  <si>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</si>
  <si>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</si>
  <si>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</si>
  <si>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</si>
  <si>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</si>
  <si>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</si>
  <si>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</si>
  <si>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</si>
  <si>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</si>
  <si>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</si>
  <si>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</si>
  <si>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</si>
  <si>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</si>
  <si>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</si>
  <si>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</si>
  <si>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</si>
  <si>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</si>
  <si>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</si>
  <si>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</si>
  <si>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</si>
  <si>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</si>
  <si>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</si>
  <si>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</si>
  <si>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</si>
  <si>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</si>
  <si>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</si>
  <si>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</si>
  <si>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</si>
  <si>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</si>
  <si>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</si>
  <si>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</si>
  <si>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</si>
  <si>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</si>
  <si>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</si>
  <si>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</si>
  <si>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</si>
  <si>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</si>
  <si>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</si>
  <si>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</si>
  <si>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</si>
  <si>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</si>
  <si>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</si>
  <si>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</si>
  <si>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</si>
  <si>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</si>
  <si>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</si>
  <si>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</si>
  <si>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</si>
  <si>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</si>
  <si>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</si>
  <si>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</si>
  <si>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</si>
  <si>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</si>
  <si>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</si>
  <si>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</si>
  <si>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</si>
  <si>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</si>
  <si>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</si>
  <si>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</si>
  <si>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</si>
  <si>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</si>
  <si>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</si>
  <si>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</si>
  <si>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</si>
  <si>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</si>
  <si>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</si>
  <si>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</si>
  <si>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</si>
  <si>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</si>
  <si>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</si>
  <si>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</si>
  <si>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</si>
  <si>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</si>
  <si>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</si>
  <si>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</si>
  <si>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</si>
  <si>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</si>
  <si>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</si>
  <si>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</si>
  <si>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</si>
  <si>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</si>
  <si>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</si>
  <si>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</si>
  <si>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</si>
  <si>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</si>
  <si>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</si>
  <si>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</si>
  <si>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</si>
  <si>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</si>
  <si>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</si>
  <si>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</si>
  <si>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</si>
  <si>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</si>
  <si>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</si>
  <si>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</si>
  <si>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</si>
  <si>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</si>
  <si>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</si>
  <si>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</si>
  <si>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</si>
  <si>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</si>
  <si>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</si>
  <si>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</si>
  <si>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</si>
  <si>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</si>
  <si>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</si>
  <si>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</si>
  <si>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</si>
  <si>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</si>
  <si>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</si>
  <si>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</si>
  <si>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</si>
  <si>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</si>
  <si>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</si>
  <si>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</si>
  <si>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</si>
  <si>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</si>
  <si>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</si>
  <si>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</si>
  <si>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</si>
  <si>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</si>
  <si>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</si>
  <si>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</si>
  <si>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</si>
  <si>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</si>
  <si>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</si>
  <si>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</si>
  <si>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</si>
  <si>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</si>
  <si>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</si>
  <si>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</si>
  <si>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</si>
  <si>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</si>
  <si>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</si>
  <si>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</si>
  <si>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</si>
  <si>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</si>
  <si>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</si>
  <si>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</si>
  <si>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</si>
  <si>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</si>
  <si>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</si>
  <si>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</si>
  <si>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</si>
  <si>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</si>
  <si>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</si>
  <si>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</si>
  <si>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</si>
  <si>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</si>
  <si>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</si>
  <si>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</si>
  <si>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</si>
  <si>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</si>
  <si>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</si>
  <si>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</si>
  <si>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</si>
  <si>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</si>
  <si>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</si>
  <si>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</si>
  <si>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</si>
  <si>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</si>
  <si>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</si>
  <si>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</si>
  <si>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</si>
  <si>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</si>
  <si>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</si>
  <si>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</si>
  <si>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</si>
  <si>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</si>
  <si>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</si>
  <si>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</si>
  <si>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</si>
  <si>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</si>
  <si>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</si>
  <si>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</si>
  <si>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</si>
  <si>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</si>
  <si>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</si>
  <si>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</si>
  <si>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</si>
  <si>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</si>
  <si>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</si>
  <si>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</si>
  <si>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</si>
  <si>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</si>
  <si>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</si>
  <si>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</si>
  <si>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</si>
  <si>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</si>
  <si>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</si>
  <si>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</si>
  <si>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</si>
  <si>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</si>
  <si>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</si>
  <si>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</si>
  <si>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</si>
  <si>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</si>
  <si>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</si>
  <si>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</si>
  <si>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</si>
  <si>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</si>
  <si>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</si>
  <si>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</si>
  <si>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</si>
  <si>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</si>
  <si>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</si>
  <si>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</si>
  <si>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</si>
  <si>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</si>
  <si>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</si>
  <si>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</si>
  <si>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</si>
  <si>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</si>
  <si>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</si>
  <si>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</si>
  <si>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</si>
  <si>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</si>
  <si>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</si>
  <si>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</si>
  <si>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</si>
  <si>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</si>
  <si>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</si>
  <si>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</si>
  <si>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</si>
  <si>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</si>
  <si>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</si>
  <si>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</si>
  <si>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</si>
  <si>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</si>
  <si>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</si>
  <si>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</si>
  <si>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</si>
  <si>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</si>
  <si>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</si>
  <si>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</si>
  <si>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</si>
  <si>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</si>
  <si>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</si>
  <si>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</si>
  <si>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</si>
  <si>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</si>
  <si>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</si>
  <si>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</si>
  <si>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</si>
  <si>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</si>
  <si>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</si>
  <si>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</si>
  <si>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</si>
  <si>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</si>
  <si>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</si>
  <si>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</si>
  <si>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</si>
  <si>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</si>
  <si>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</si>
  <si>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</si>
  <si>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</si>
  <si>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</si>
  <si>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</si>
  <si>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</si>
  <si>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</si>
  <si>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</si>
  <si>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</si>
  <si>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</si>
  <si>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</si>
  <si>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</si>
  <si>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</si>
  <si>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</si>
  <si>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</si>
  <si>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</si>
  <si>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</si>
  <si>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</si>
  <si>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</si>
  <si>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</si>
  <si>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</si>
  <si>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</si>
  <si>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</si>
  <si>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</si>
  <si>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</si>
  <si>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</si>
  <si>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</si>
  <si>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</si>
  <si>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</si>
  <si>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</si>
  <si>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</si>
  <si>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</si>
  <si>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</si>
  <si>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</si>
  <si>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</si>
  <si>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</si>
  <si>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</si>
  <si>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</si>
  <si>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</si>
  <si>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</si>
  <si>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</si>
  <si>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</si>
  <si>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</si>
  <si>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</si>
  <si>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</si>
  <si>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</si>
  <si>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</si>
  <si>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</si>
  <si>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</si>
  <si>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</si>
  <si>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</si>
  <si>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</si>
  <si>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</si>
  <si>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</si>
  <si>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</si>
  <si>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</si>
  <si>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</si>
  <si>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</si>
  <si>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</si>
  <si>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</si>
  <si>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</si>
  <si>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</si>
  <si>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</si>
  <si>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</si>
  <si>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</si>
  <si>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</si>
  <si>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</si>
  <si>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</si>
  <si>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</si>
  <si>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</si>
  <si>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</si>
  <si>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</si>
  <si>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</si>
  <si>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</si>
  <si>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</si>
  <si>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</si>
  <si>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</si>
  <si>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</si>
  <si>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</si>
  <si>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</si>
  <si>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</si>
  <si>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</si>
  <si>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</si>
  <si>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</si>
  <si>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</si>
  <si>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</si>
  <si>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</si>
  <si>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</si>
  <si>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</si>
  <si>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</si>
  <si>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</si>
  <si>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</si>
  <si>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</si>
  <si>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</si>
  <si>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</si>
  <si>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</si>
  <si>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</si>
  <si>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</si>
  <si>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</si>
  <si>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</si>
  <si>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</si>
  <si>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</si>
  <si>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</si>
  <si>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</si>
  <si>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</si>
  <si>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</si>
  <si>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</si>
  <si>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</si>
  <si>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</si>
  <si>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</si>
  <si>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</si>
  <si>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</si>
  <si>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</si>
  <si>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</si>
  <si>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</si>
  <si>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</si>
  <si>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</si>
  <si>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</si>
  <si>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</si>
  <si>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</si>
  <si>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</si>
  <si>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</si>
  <si>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</si>
  <si>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</si>
  <si>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</si>
  <si>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</si>
  <si>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</si>
  <si>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</si>
  <si>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</si>
  <si>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</si>
  <si>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</si>
  <si>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</si>
  <si>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</si>
  <si>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</si>
  <si>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</si>
  <si>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</si>
  <si>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</si>
  <si>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</si>
  <si>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</si>
  <si>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</si>
  <si>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</si>
  <si>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</si>
  <si>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</si>
  <si>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</si>
  <si>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</si>
  <si>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</si>
  <si>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</si>
  <si>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</si>
  <si>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</si>
  <si>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</si>
  <si>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</si>
  <si>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</si>
  <si>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</si>
  <si>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</si>
  <si>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</si>
  <si>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</si>
  <si>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</si>
  <si>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</si>
  <si>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</si>
  <si>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</si>
  <si>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</si>
  <si>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</si>
  <si>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</si>
  <si>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</si>
  <si>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</si>
  <si>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</si>
  <si>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</si>
  <si>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</si>
  <si>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</si>
  <si>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</si>
  <si>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</si>
  <si>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</si>
  <si>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</si>
  <si>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</si>
  <si>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</si>
  <si>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</si>
  <si>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</si>
  <si>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</si>
  <si>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</si>
  <si>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</si>
  <si>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</si>
  <si>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</si>
  <si>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</si>
  <si>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</si>
  <si>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</si>
  <si>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</si>
  <si>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</si>
  <si>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</si>
  <si>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</si>
  <si>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</si>
  <si>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</si>
  <si>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</si>
  <si>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</si>
  <si>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</si>
  <si>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</si>
  <si>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</si>
  <si>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</si>
  <si>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</si>
  <si>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</si>
  <si>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</si>
  <si>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</si>
  <si>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</si>
  <si>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</si>
  <si>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</si>
  <si>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</si>
  <si>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</si>
  <si>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</si>
  <si>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</si>
  <si>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</si>
  <si>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</si>
  <si>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</si>
  <si>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</si>
  <si>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</si>
  <si>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</si>
  <si>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</si>
  <si>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</si>
  <si>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</si>
  <si>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</si>
  <si>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</si>
  <si>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</si>
  <si>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</si>
  <si>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</si>
  <si>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</si>
  <si>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</si>
  <si>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</si>
  <si>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</si>
  <si>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</si>
  <si>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</si>
  <si>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</si>
  <si>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</si>
  <si>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</si>
  <si>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</si>
  <si>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</si>
  <si>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</si>
  <si>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</si>
  <si>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</si>
  <si>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</si>
  <si>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</si>
  <si>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</si>
  <si>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</si>
  <si>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</si>
  <si>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</si>
  <si>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</si>
  <si>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</si>
  <si>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</si>
  <si>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</si>
  <si>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</si>
  <si>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</si>
  <si>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</si>
  <si>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</si>
  <si>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</si>
  <si>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</si>
  <si>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</si>
  <si>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</si>
  <si>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</si>
  <si>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</si>
  <si>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</si>
  <si>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</si>
  <si>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</si>
  <si>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</si>
  <si>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</si>
  <si>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</si>
  <si>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</si>
  <si>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</si>
  <si>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</si>
  <si>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</si>
  <si>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</si>
  <si>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</si>
  <si>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</si>
  <si>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</si>
  <si>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</si>
  <si>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</si>
  <si>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</si>
  <si>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</si>
  <si>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</si>
  <si>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</si>
  <si>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</si>
  <si>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</si>
  <si>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</si>
  <si>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</si>
  <si>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</si>
  <si>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</si>
  <si>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</si>
  <si>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</si>
  <si>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</si>
  <si>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</si>
  <si>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</si>
  <si>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</si>
  <si>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</si>
  <si>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</si>
  <si>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</si>
  <si>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</si>
  <si>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</si>
  <si>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</si>
  <si>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</si>
  <si>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</si>
  <si>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</si>
  <si>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</si>
  <si>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</si>
  <si>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</si>
  <si>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</si>
  <si>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</si>
  <si>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</si>
  <si>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</si>
  <si>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</si>
  <si>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</si>
  <si>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</si>
  <si>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</si>
  <si>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</si>
  <si>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</si>
  <si>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</si>
  <si>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</si>
  <si>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</si>
  <si>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</si>
  <si>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</si>
  <si>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</si>
  <si>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</si>
  <si>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</si>
  <si>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</si>
  <si>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</si>
  <si>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</si>
  <si>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</si>
  <si>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</si>
  <si>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</si>
  <si>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</si>
  <si>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</si>
  <si>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</si>
  <si>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</si>
  <si>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</si>
  <si>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</si>
  <si>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</si>
  <si>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</si>
  <si>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</si>
  <si>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</si>
  <si>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</si>
  <si>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</si>
  <si>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</si>
  <si>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</si>
  <si>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</si>
  <si>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</si>
  <si>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</si>
  <si>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</si>
  <si>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</si>
  <si>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</si>
  <si>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</si>
  <si>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</si>
  <si>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</si>
  <si>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</si>
  <si>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</si>
  <si>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</si>
  <si>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</si>
  <si>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</si>
  <si>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</si>
  <si>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</si>
  <si>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</si>
  <si>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</si>
  <si>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</si>
  <si>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</si>
  <si>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</si>
  <si>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</si>
  <si>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</si>
  <si>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</si>
  <si>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</si>
  <si>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</si>
  <si>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</si>
  <si>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</si>
  <si>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</si>
  <si>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</si>
  <si>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</si>
  <si>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</si>
  <si>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</si>
  <si>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</si>
  <si>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</si>
  <si>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</si>
  <si>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</si>
  <si>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</si>
  <si>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</si>
  <si>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</si>
  <si>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</si>
  <si>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</si>
  <si>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</si>
  <si>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</si>
  <si>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</si>
  <si>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</si>
  <si>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</si>
  <si>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</si>
  <si>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</si>
  <si>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</si>
  <si>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</si>
  <si>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</si>
  <si>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</si>
  <si>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</si>
  <si>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</si>
  <si>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</si>
  <si>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</si>
  <si>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</si>
  <si>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</si>
  <si>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</si>
  <si>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</si>
  <si>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</si>
  <si>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</si>
  <si>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</si>
  <si>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</si>
  <si>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</si>
  <si>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</si>
  <si>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</si>
  <si>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</si>
  <si>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</si>
  <si>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</si>
  <si>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</si>
  <si>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</si>
  <si>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</si>
  <si>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</si>
  <si>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</si>
  <si>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</si>
  <si>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</si>
  <si>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</si>
  <si>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</si>
  <si>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</si>
  <si>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</si>
  <si>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</si>
  <si>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</si>
  <si>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</si>
  <si>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</si>
  <si>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</si>
  <si>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</si>
  <si>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</si>
  <si>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</si>
  <si>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</si>
  <si>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</si>
  <si>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</si>
  <si>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</si>
  <si>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</si>
  <si>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</si>
  <si>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</si>
  <si>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</si>
  <si>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</si>
  <si>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</si>
  <si>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</si>
  <si>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</si>
  <si>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</si>
  <si>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</si>
  <si>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</si>
  <si>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</si>
  <si>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</si>
  <si>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</si>
  <si>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</si>
  <si>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</si>
  <si>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</si>
  <si>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</si>
  <si>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</si>
  <si>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</si>
  <si>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</si>
  <si>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</si>
  <si>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</si>
  <si>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</si>
  <si>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</si>
  <si>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</si>
  <si>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</si>
  <si>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</si>
  <si>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</si>
  <si>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</si>
  <si>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</si>
  <si>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</si>
  <si>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</si>
  <si>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</si>
  <si>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</si>
  <si>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</si>
  <si>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</si>
  <si>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</si>
  <si>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</si>
  <si>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</si>
  <si>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</si>
  <si>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</si>
  <si>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</si>
  <si>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</si>
  <si>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</si>
  <si>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</si>
  <si>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</si>
  <si>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</si>
  <si>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</si>
  <si>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</si>
  <si>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</si>
  <si>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</si>
  <si>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</si>
  <si>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</si>
  <si>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</si>
  <si>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</si>
  <si>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</si>
  <si>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</si>
  <si>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</si>
  <si>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</si>
  <si>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</si>
  <si>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</si>
  <si>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</si>
  <si>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</si>
  <si>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</si>
  <si>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</si>
  <si>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</si>
  <si>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</si>
  <si>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</si>
  <si>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</si>
  <si>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</si>
  <si>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</si>
  <si>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</si>
  <si>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</si>
  <si>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</si>
  <si>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</si>
  <si>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</si>
  <si>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</si>
  <si>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</si>
  <si>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</si>
  <si>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</si>
  <si>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</si>
  <si>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</si>
  <si>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</si>
  <si>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</si>
  <si>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</si>
  <si>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</si>
  <si>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</si>
  <si>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</si>
  <si>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</si>
  <si>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</si>
  <si>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</si>
  <si>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</si>
  <si>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</si>
  <si>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</si>
  <si>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</si>
  <si>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</si>
  <si>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</si>
  <si>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</si>
  <si>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</si>
  <si>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</si>
  <si>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</si>
  <si>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</si>
  <si>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</si>
  <si>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</si>
  <si>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</si>
  <si>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</si>
  <si>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</si>
  <si>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</si>
  <si>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</si>
  <si>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</si>
  <si>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</si>
  <si>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</si>
  <si>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</si>
  <si>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</si>
  <si>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</si>
  <si>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</si>
  <si>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</si>
  <si>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</si>
  <si>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</si>
  <si>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</si>
  <si>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</si>
  <si>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</si>
  <si>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</si>
  <si>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</si>
  <si>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</si>
  <si>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</si>
  <si>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</si>
  <si>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</si>
  <si>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</si>
  <si>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</si>
  <si>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</si>
  <si>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</si>
  <si>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</si>
  <si>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</si>
  <si>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</si>
  <si>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</si>
  <si>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</si>
  <si>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</si>
  <si>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</si>
  <si>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</si>
  <si>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</si>
  <si>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</si>
  <si>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</si>
  <si>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</si>
  <si>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</si>
  <si>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</si>
  <si>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</si>
  <si>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</si>
  <si>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</si>
  <si>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</si>
  <si>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</si>
  <si>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</si>
  <si>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</si>
  <si>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</si>
  <si>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</si>
  <si>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</si>
  <si>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</si>
  <si>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</si>
  <si>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</si>
  <si>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</si>
  <si>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</si>
  <si>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</si>
  <si>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</si>
  <si>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</si>
  <si>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</si>
  <si>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</si>
  <si>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</si>
  <si>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</si>
  <si>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</si>
  <si>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</si>
  <si>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</si>
  <si>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</si>
  <si>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</si>
  <si>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</si>
  <si>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</si>
  <si>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</si>
  <si>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</si>
  <si>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</si>
  <si>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</si>
  <si>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</si>
  <si>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</si>
  <si>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</si>
  <si>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</si>
  <si>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</si>
  <si>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</si>
  <si>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</si>
  <si>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</si>
  <si>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</si>
  <si>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</si>
  <si>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</si>
  <si>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</si>
  <si>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</si>
  <si>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</si>
  <si>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</si>
  <si>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</si>
  <si>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</si>
  <si>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</si>
  <si>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</si>
  <si>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</si>
  <si>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</si>
  <si>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</si>
  <si>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</si>
  <si>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</si>
  <si>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</si>
  <si>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</si>
  <si>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</si>
  <si>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</si>
  <si>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</si>
  <si>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</si>
  <si>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</si>
  <si>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</si>
  <si>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</si>
  <si>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</si>
  <si>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</si>
  <si>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</si>
  <si>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</si>
  <si>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</si>
  <si>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</si>
  <si>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</si>
  <si>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</si>
  <si>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</si>
  <si>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</si>
  <si>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</si>
  <si>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</si>
  <si>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</si>
  <si>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</si>
  <si>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</si>
  <si>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</si>
  <si>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</si>
  <si>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</si>
  <si>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</si>
  <si>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</si>
  <si>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</si>
  <si>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</si>
  <si>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</si>
  <si>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</si>
  <si>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</si>
  <si>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</si>
  <si>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</si>
  <si>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</si>
  <si>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</si>
  <si>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</si>
  <si>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</si>
  <si>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</si>
  <si>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</si>
  <si>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</si>
  <si>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</si>
  <si>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</si>
  <si>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</si>
  <si>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</si>
  <si>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</si>
  <si>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</si>
  <si>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</si>
  <si>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</si>
  <si>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</si>
  <si>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</si>
  <si>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</si>
  <si>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</si>
  <si>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</si>
  <si>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</si>
  <si>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</si>
  <si>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</si>
  <si>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</si>
  <si>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</si>
  <si>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</si>
  <si>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</si>
  <si>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</si>
  <si>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</si>
  <si>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</si>
  <si>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</si>
  <si>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</si>
  <si>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</si>
  <si>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</si>
  <si>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</si>
  <si>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</si>
  <si>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</si>
  <si>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</si>
  <si>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</si>
  <si>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</si>
  <si>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</si>
  <si>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</si>
  <si>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</si>
  <si>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</si>
  <si>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</si>
  <si>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</si>
  <si>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</si>
  <si>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</si>
  <si>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</si>
  <si>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</si>
  <si>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</si>
  <si>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</si>
  <si>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</si>
  <si>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</si>
  <si>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</si>
  <si>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</si>
  <si>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</si>
  <si>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</si>
  <si>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</si>
  <si>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</si>
  <si>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</si>
  <si>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</si>
  <si>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</si>
  <si>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</si>
  <si>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</si>
  <si>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</si>
  <si>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</si>
  <si>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</si>
  <si>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</si>
  <si>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</si>
  <si>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</si>
  <si>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</si>
  <si>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</si>
  <si>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</si>
  <si>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</si>
  <si>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</si>
  <si>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</si>
  <si>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</si>
  <si>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</si>
  <si>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</si>
  <si>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</si>
  <si>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</si>
  <si>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</si>
  <si>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</si>
  <si>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</si>
  <si>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</si>
  <si>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</si>
  <si>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</si>
  <si>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</si>
  <si>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</si>
  <si>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</si>
  <si>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</si>
  <si>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</si>
  <si>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</si>
  <si>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</si>
  <si>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</si>
  <si>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</si>
  <si>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</si>
  <si>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</si>
  <si>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</si>
  <si>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</si>
  <si>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</si>
  <si>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</si>
  <si>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</si>
  <si>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</si>
  <si>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</si>
  <si>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</si>
  <si>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</si>
  <si>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</si>
  <si>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</si>
  <si>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</si>
  <si>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</si>
  <si>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</si>
  <si>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</si>
  <si>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</si>
  <si>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</si>
  <si>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</si>
  <si>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</si>
  <si>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</si>
  <si>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</si>
  <si>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</si>
  <si>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</si>
  <si>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</si>
  <si>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</si>
  <si>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</si>
  <si>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</si>
  <si>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</si>
  <si>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</si>
  <si>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</si>
  <si>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</si>
  <si>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</si>
  <si>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</si>
  <si>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</si>
  <si>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</si>
  <si>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</si>
  <si>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</si>
  <si>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</si>
  <si>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</si>
  <si>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</si>
  <si>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</si>
  <si>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</si>
  <si>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</si>
  <si>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</si>
  <si>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</si>
  <si>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</si>
  <si>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</si>
  <si>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</si>
  <si>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</si>
  <si>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</si>
  <si>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</si>
  <si>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</si>
  <si>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</si>
  <si>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</si>
  <si>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</si>
  <si>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</si>
  <si>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</si>
  <si>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</si>
  <si>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</si>
  <si>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</si>
  <si>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</si>
  <si>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</si>
  <si>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</si>
  <si>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</si>
  <si>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</si>
  <si>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</si>
  <si>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</si>
  <si>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</si>
  <si>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</si>
  <si>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</si>
  <si>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</si>
  <si>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</si>
  <si>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</si>
  <si>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</si>
  <si>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</si>
  <si>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</si>
  <si>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</si>
  <si>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</si>
  <si>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</si>
  <si>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</si>
  <si>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</si>
  <si>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</si>
  <si>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</si>
  <si>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</si>
  <si>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</si>
  <si>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</si>
  <si>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</si>
  <si>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</si>
  <si>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</si>
  <si>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</si>
  <si>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</si>
  <si>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</si>
  <si>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</si>
  <si>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</si>
  <si>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</si>
  <si>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</si>
  <si>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</si>
  <si>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</si>
  <si>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</si>
  <si>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</si>
  <si>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</si>
  <si>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</si>
  <si>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</si>
  <si>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</si>
  <si>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</si>
  <si>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</si>
  <si>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</si>
  <si>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</si>
  <si>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</si>
  <si>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</si>
  <si>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</si>
  <si>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</si>
  <si>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</si>
  <si>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</si>
  <si>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</si>
  <si>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</si>
  <si>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</si>
  <si>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</si>
  <si>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</si>
  <si>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</si>
  <si>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</si>
  <si>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</si>
  <si>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</si>
  <si>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</si>
  <si>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</si>
  <si>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</si>
  <si>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</si>
  <si>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</si>
  <si>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</si>
  <si>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</si>
  <si>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</si>
  <si>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</si>
  <si>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</si>
  <si>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</si>
  <si>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</si>
  <si>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</si>
  <si>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</si>
  <si>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</si>
  <si>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</si>
  <si>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</si>
  <si>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</si>
  <si>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</si>
  <si>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</si>
  <si>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</si>
  <si>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</si>
  <si>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</si>
  <si>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</si>
  <si>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</si>
  <si>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</si>
  <si>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</si>
  <si>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</si>
  <si>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</si>
  <si>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</si>
  <si>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</si>
  <si>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</si>
  <si>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</si>
  <si>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</si>
  <si>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</si>
  <si>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</si>
  <si>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</si>
  <si>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</si>
  <si>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</si>
  <si>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</si>
  <si>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</si>
  <si>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</si>
  <si>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</si>
  <si>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</si>
  <si>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</si>
  <si>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</si>
  <si>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</si>
  <si>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</si>
  <si>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</si>
  <si>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</si>
  <si>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</si>
  <si>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</si>
  <si>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</si>
  <si>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</si>
  <si>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</si>
  <si>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</si>
  <si>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</si>
  <si>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</si>
  <si>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</si>
  <si>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</si>
  <si>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</si>
  <si>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</si>
  <si>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</si>
  <si>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</si>
  <si>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</si>
  <si>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</si>
  <si>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</si>
  <si>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</si>
  <si>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</si>
  <si>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</si>
  <si>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</si>
  <si>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</si>
  <si>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</si>
  <si>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</si>
  <si>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</si>
  <si>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</si>
  <si>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</si>
  <si>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</si>
  <si>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</si>
  <si>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</si>
  <si>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</si>
  <si>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</si>
  <si>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</si>
  <si>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</si>
  <si>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</si>
  <si>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</si>
  <si>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</si>
  <si>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</si>
  <si>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</si>
  <si>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</si>
  <si>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</si>
  <si>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</si>
  <si>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</si>
  <si>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</si>
  <si>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</si>
  <si>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</si>
  <si>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</si>
  <si>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</si>
  <si>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</si>
  <si>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</si>
  <si>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</si>
  <si>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</si>
  <si>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</si>
  <si>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</si>
  <si>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</si>
  <si>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</si>
  <si>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</si>
  <si>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</si>
  <si>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</si>
  <si>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</si>
  <si>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</si>
  <si>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</si>
  <si>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</si>
  <si>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</si>
  <si>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</si>
  <si>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</si>
  <si>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</si>
  <si>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</si>
  <si>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</si>
  <si>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</si>
  <si>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</si>
  <si>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</si>
  <si>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</si>
  <si>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</si>
  <si>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</si>
  <si>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</si>
  <si>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</si>
  <si>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</si>
  <si>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</si>
  <si>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</si>
  <si>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</si>
  <si>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</si>
  <si>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</si>
  <si>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</si>
  <si>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</si>
  <si>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</si>
  <si>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</si>
  <si>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</si>
  <si>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</si>
  <si>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</si>
  <si>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</si>
  <si>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</si>
  <si>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</si>
  <si>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</si>
  <si>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</si>
  <si>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</si>
  <si>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</si>
  <si>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</si>
  <si>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</si>
  <si>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</si>
  <si>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</si>
  <si>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</si>
  <si>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</si>
  <si>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</si>
  <si>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</si>
  <si>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</si>
  <si>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</si>
  <si>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</si>
  <si>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</si>
  <si>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</si>
  <si>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</si>
  <si>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</si>
  <si>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</si>
  <si>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</si>
  <si>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</si>
  <si>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</si>
  <si>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</si>
  <si>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</si>
  <si>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</si>
  <si>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</si>
  <si>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</si>
  <si>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</si>
  <si>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</si>
  <si>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</si>
  <si>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</si>
  <si>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</si>
  <si>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</si>
  <si>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</si>
  <si>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</si>
  <si>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</si>
  <si>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</si>
  <si>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</si>
  <si>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</si>
  <si>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</si>
  <si>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</si>
  <si>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</si>
  <si>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</si>
  <si>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</si>
  <si>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</si>
  <si>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</si>
  <si>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</si>
  <si>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</si>
  <si>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</si>
  <si>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</si>
  <si>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</si>
  <si>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</si>
  <si>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</si>
  <si>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</si>
  <si>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</si>
  <si>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</si>
  <si>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</si>
  <si>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</si>
  <si>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</si>
  <si>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</si>
  <si>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</si>
  <si>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</si>
  <si>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</si>
  <si>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</si>
  <si>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</si>
  <si>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</si>
  <si>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</si>
  <si>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</si>
  <si>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</si>
  <si>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</si>
  <si>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</si>
  <si>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</si>
  <si>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</si>
  <si>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</si>
  <si>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</si>
  <si>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</si>
  <si>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</si>
  <si>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</si>
  <si>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</si>
  <si>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</si>
  <si>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</si>
  <si>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</si>
  <si>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</si>
  <si>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</si>
  <si>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</si>
  <si>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</si>
  <si>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</si>
  <si>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</si>
  <si>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</si>
  <si>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</si>
  <si>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</si>
  <si>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</si>
  <si>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</si>
  <si>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</si>
  <si>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</si>
  <si>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</si>
  <si>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</si>
  <si>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</si>
  <si>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</si>
  <si>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</si>
  <si>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</si>
  <si>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</si>
  <si>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</si>
  <si>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</si>
  <si>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</si>
  <si>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</si>
  <si>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</si>
  <si>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</si>
  <si>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</si>
  <si>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</si>
  <si>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</si>
  <si>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</si>
  <si>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</si>
  <si>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</si>
  <si>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</si>
  <si>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</si>
  <si>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</si>
  <si>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</si>
  <si>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</si>
  <si>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</si>
  <si>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</si>
  <si>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</si>
  <si>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</si>
  <si>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</si>
  <si>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</si>
  <si>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</si>
  <si>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</si>
  <si>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</si>
  <si>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</si>
  <si>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</si>
  <si>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</si>
  <si>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</si>
  <si>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</si>
  <si>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</si>
  <si>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</si>
  <si>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</si>
  <si>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</si>
  <si>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</si>
  <si>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</si>
  <si>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</si>
  <si>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</si>
  <si>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</si>
  <si>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</si>
  <si>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</si>
  <si>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</si>
  <si>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</si>
  <si>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</si>
  <si>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</si>
  <si>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</si>
  <si>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</si>
  <si>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</si>
  <si>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</si>
  <si>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</si>
  <si>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</si>
  <si>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</si>
  <si>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</si>
  <si>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</si>
  <si>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</si>
  <si>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</si>
  <si>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</si>
  <si>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</si>
  <si>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</si>
  <si>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</si>
  <si>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</si>
  <si>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</si>
  <si>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</si>
  <si>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</si>
  <si>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</si>
  <si>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</si>
  <si>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</si>
  <si>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</si>
  <si>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</si>
  <si>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</si>
  <si>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</si>
  <si>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</si>
  <si>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</si>
  <si>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</si>
  <si>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</si>
  <si>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</si>
  <si>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</si>
  <si>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</si>
  <si>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</si>
  <si>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</si>
  <si>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</si>
  <si>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</si>
  <si>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</si>
  <si>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</si>
  <si>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</si>
  <si>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</si>
  <si>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</si>
  <si>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</si>
  <si>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</si>
  <si>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</si>
  <si>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</si>
  <si>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</si>
  <si>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</si>
  <si>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</si>
  <si>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</si>
  <si>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</si>
  <si>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</si>
  <si>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</si>
  <si>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</si>
  <si>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</si>
  <si>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</si>
  <si>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</si>
  <si>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</si>
  <si>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</si>
  <si>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</si>
  <si>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</si>
  <si>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</si>
  <si>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</si>
  <si>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</si>
  <si>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</si>
  <si>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</si>
  <si>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</si>
  <si>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</si>
  <si>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</si>
  <si>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</si>
  <si>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</si>
  <si>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</si>
  <si>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</si>
  <si>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</si>
  <si>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</si>
  <si>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</si>
  <si>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</si>
  <si>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</si>
  <si>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</si>
  <si>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</si>
  <si>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</si>
  <si>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</si>
  <si>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</si>
  <si>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</si>
  <si>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</si>
  <si>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</si>
  <si>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</si>
  <si>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</si>
  <si>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</si>
  <si>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</si>
  <si>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</si>
  <si>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</si>
  <si>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</si>
  <si>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</si>
  <si>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</si>
  <si>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</si>
  <si>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</si>
  <si>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</si>
  <si>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</si>
  <si>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</si>
  <si>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</si>
  <si>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</si>
  <si>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</si>
  <si>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</si>
  <si>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</si>
  <si>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</si>
  <si>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</si>
  <si>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</si>
  <si>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</si>
  <si>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</si>
  <si>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</si>
  <si>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</si>
  <si>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</si>
  <si>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</si>
  <si>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</si>
  <si>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</si>
  <si>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</si>
  <si>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</si>
  <si>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</si>
  <si>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</si>
  <si>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</si>
  <si>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</si>
  <si>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</si>
  <si>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</si>
  <si>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</si>
  <si>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</si>
  <si>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</si>
  <si>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</si>
  <si>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</si>
  <si>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</si>
  <si>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</si>
  <si>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</si>
  <si>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</si>
  <si>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</si>
  <si>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</si>
  <si>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</si>
  <si>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</si>
  <si>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</si>
  <si>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</si>
  <si>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</si>
  <si>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</si>
  <si>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</si>
  <si>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</si>
  <si>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</si>
  <si>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</si>
  <si>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</si>
  <si>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</si>
  <si>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</si>
  <si>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</si>
  <si>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</si>
  <si>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</si>
  <si>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</si>
  <si>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</si>
  <si>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</si>
  <si>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</si>
  <si>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</si>
  <si>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</si>
  <si>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</si>
  <si>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</si>
  <si>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</si>
  <si>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</si>
  <si>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</si>
  <si>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</si>
  <si>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</si>
  <si>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</si>
  <si>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</si>
  <si>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</si>
  <si>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</si>
  <si>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</si>
  <si>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</si>
  <si>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</si>
  <si>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</si>
  <si>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</si>
  <si>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</si>
  <si>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</si>
  <si>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</si>
  <si>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</si>
  <si>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</si>
  <si>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</si>
  <si>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</si>
  <si>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</si>
  <si>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</si>
  <si>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</si>
  <si>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</si>
  <si>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</si>
  <si>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</si>
  <si>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</si>
  <si>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</si>
  <si>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</si>
  <si>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</si>
  <si>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</si>
  <si>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</si>
  <si>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</si>
  <si>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</si>
  <si>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</si>
  <si>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</si>
  <si>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</si>
  <si>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</si>
  <si>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</si>
  <si>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</si>
  <si>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</si>
  <si>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</si>
  <si>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</si>
  <si>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</si>
  <si>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</si>
  <si>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</si>
  <si>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</si>
  <si>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</si>
  <si>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</si>
  <si>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</si>
  <si>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</si>
  <si>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</si>
  <si>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</si>
  <si>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</si>
  <si>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</si>
  <si>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</si>
  <si>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</si>
  <si>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</si>
  <si>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</si>
  <si>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</si>
  <si>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</si>
  <si>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</si>
  <si>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</si>
  <si>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</si>
  <si>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</si>
  <si>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</si>
  <si>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</si>
  <si>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</si>
  <si>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</si>
  <si>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</si>
  <si>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</si>
  <si>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</si>
  <si>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</si>
  <si>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</si>
  <si>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</si>
  <si>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</si>
  <si>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</si>
  <si>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</si>
  <si>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</si>
  <si>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</si>
  <si>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</si>
  <si>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</si>
  <si>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</si>
  <si>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</si>
  <si>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</si>
  <si>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</si>
  <si>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</si>
  <si>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</si>
  <si>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</si>
  <si>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</si>
  <si>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</si>
  <si>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</si>
  <si>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</si>
  <si>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</si>
  <si>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</si>
  <si>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</si>
  <si>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</si>
  <si>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</si>
  <si>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</si>
  <si>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</si>
  <si>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</si>
  <si>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</si>
  <si>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</si>
  <si>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</si>
  <si>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</si>
  <si>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</si>
  <si>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</si>
  <si>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</si>
  <si>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</si>
  <si>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</si>
  <si>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</si>
  <si>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</si>
  <si>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</si>
  <si>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</si>
  <si>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</si>
  <si>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</si>
  <si>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</si>
  <si>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</si>
  <si>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</si>
  <si>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</si>
  <si>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</si>
  <si>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</si>
  <si>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</si>
  <si>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</si>
  <si>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</si>
  <si>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</si>
  <si>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</si>
  <si>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</si>
  <si>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</si>
  <si>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</si>
  <si>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</si>
  <si>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</si>
  <si>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</si>
  <si>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</si>
  <si>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</si>
  <si>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</si>
  <si>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</si>
  <si>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</si>
  <si>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</si>
  <si>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</si>
  <si>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</si>
  <si>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</si>
  <si>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</si>
  <si>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</si>
  <si>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</si>
  <si>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</si>
  <si>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</si>
  <si>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</si>
  <si>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</si>
  <si>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</si>
  <si>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</si>
  <si>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</si>
  <si>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</si>
  <si>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</si>
  <si>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</si>
  <si>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</si>
  <si>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</si>
  <si>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</si>
  <si>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</si>
  <si>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</si>
  <si>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</si>
  <si>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</si>
  <si>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</si>
  <si>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</si>
  <si>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</si>
  <si>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</si>
  <si>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</si>
  <si>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</si>
  <si>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</si>
  <si>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</si>
  <si>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</si>
  <si>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</si>
  <si>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</si>
  <si>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</si>
  <si>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</si>
  <si>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</si>
  <si>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</si>
  <si>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</si>
  <si>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</si>
  <si>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</si>
  <si>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</si>
  <si>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</si>
  <si>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</si>
  <si>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</si>
  <si>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</si>
  <si>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</si>
  <si>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</si>
  <si>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</si>
  <si>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</si>
  <si>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</si>
  <si>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</si>
  <si>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</si>
  <si>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</si>
  <si>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</si>
  <si>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</si>
  <si>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</si>
  <si>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</si>
  <si>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</si>
  <si>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</si>
  <si>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</si>
  <si>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</si>
  <si>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</si>
  <si>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</si>
  <si>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</si>
  <si>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</si>
  <si>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</si>
  <si>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</si>
  <si>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</si>
  <si>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</si>
  <si>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</si>
  <si>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</si>
  <si>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</si>
  <si>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</si>
  <si>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</si>
  <si>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</si>
  <si>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</si>
  <si>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</si>
  <si>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</si>
  <si>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</si>
  <si>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</si>
  <si>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</si>
  <si>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</si>
  <si>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</si>
  <si>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</si>
  <si>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</si>
  <si>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</si>
  <si>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</si>
  <si>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</si>
  <si>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</si>
  <si>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</si>
  <si>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</si>
  <si>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</si>
  <si>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</si>
  <si>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</si>
  <si>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</si>
  <si>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</si>
  <si>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</si>
  <si>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</si>
  <si>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</si>
  <si>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</si>
  <si>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</si>
  <si>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</si>
  <si>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</si>
  <si>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</si>
  <si>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</si>
  <si>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</si>
  <si>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</si>
  <si>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</si>
  <si>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</si>
  <si>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</si>
  <si>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</si>
  <si>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</si>
  <si>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</si>
  <si>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</si>
  <si>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</si>
  <si>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</si>
  <si>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</si>
  <si>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</si>
  <si>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</si>
  <si>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</si>
  <si>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</si>
  <si>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</si>
  <si>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</si>
  <si>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</si>
  <si>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</si>
  <si>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</si>
  <si>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</si>
  <si>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</si>
  <si>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</si>
  <si>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</si>
  <si>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</si>
  <si>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</si>
  <si>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</si>
  <si>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</si>
  <si>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</si>
  <si>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</si>
  <si>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</si>
  <si>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</si>
  <si>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</si>
  <si>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</si>
  <si>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</si>
  <si>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</si>
  <si>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</si>
  <si>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</si>
  <si>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</si>
  <si>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</si>
  <si>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</si>
  <si>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</si>
  <si>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</si>
  <si>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</si>
  <si>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</si>
  <si>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</si>
  <si>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</si>
  <si>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</si>
  <si>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</si>
  <si>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</si>
  <si>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</si>
  <si>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</si>
  <si>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</si>
  <si>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</si>
  <si>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</si>
  <si>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</si>
  <si>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</si>
  <si>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</si>
  <si>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</si>
  <si>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</si>
  <si>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</si>
  <si>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</si>
  <si>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</si>
  <si>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</si>
  <si>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</si>
  <si>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</si>
  <si>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</si>
  <si>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</si>
  <si>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</si>
  <si>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</si>
  <si>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</si>
  <si>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</si>
  <si>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</si>
  <si>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</si>
  <si>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</si>
  <si>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</si>
  <si>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</si>
  <si>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</si>
  <si>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</si>
  <si>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</si>
  <si>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</si>
  <si>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</si>
  <si>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</si>
  <si>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</si>
  <si>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</si>
  <si>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</si>
  <si>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</si>
  <si>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</si>
  <si>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</si>
  <si>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</si>
  <si>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</si>
  <si>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</si>
  <si>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</si>
  <si>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</si>
  <si>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</si>
  <si>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</si>
  <si>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</si>
  <si>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</si>
  <si>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</si>
  <si>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</si>
  <si>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</si>
  <si>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</si>
  <si>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</si>
  <si>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</si>
  <si>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</si>
  <si>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</si>
  <si>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</si>
  <si>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</si>
  <si>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</si>
  <si>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</si>
  <si>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</si>
  <si>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</si>
  <si>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</si>
  <si>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</si>
  <si>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</si>
  <si>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</si>
  <si>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</si>
  <si>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</si>
  <si>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</si>
  <si>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</si>
  <si>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</si>
  <si>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</si>
  <si>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</si>
  <si>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</si>
  <si>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</si>
  <si>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</si>
  <si>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</si>
  <si>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</si>
  <si>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</si>
  <si>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</si>
  <si>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</si>
  <si>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</si>
  <si>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</si>
  <si>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</si>
  <si>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</si>
  <si>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</si>
  <si>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</si>
  <si>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</si>
  <si>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</si>
  <si>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</si>
  <si>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</si>
  <si>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</si>
  <si>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</si>
  <si>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</si>
  <si>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</si>
  <si>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</si>
  <si>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</si>
  <si>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</si>
  <si>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</si>
  <si>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</si>
  <si>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</si>
  <si>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</si>
  <si>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</si>
  <si>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</si>
  <si>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</si>
  <si>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</si>
  <si>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</si>
  <si>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</si>
  <si>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</si>
  <si>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</si>
  <si>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</si>
  <si>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</si>
  <si>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</si>
  <si>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</si>
  <si>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</si>
  <si>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</si>
  <si>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</si>
  <si>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</si>
  <si>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</si>
  <si>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</si>
  <si>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</si>
  <si>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</si>
  <si>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</si>
  <si>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</si>
  <si>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</si>
  <si>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</si>
  <si>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</si>
  <si>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</si>
  <si>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</si>
  <si>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</si>
  <si>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</si>
  <si>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</si>
  <si>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</si>
  <si>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</si>
  <si>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</si>
  <si>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</si>
  <si>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</si>
  <si>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</si>
  <si>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</si>
  <si>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</si>
  <si>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</si>
  <si>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</si>
  <si>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</si>
  <si>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</si>
  <si>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</si>
  <si>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</si>
  <si>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</si>
  <si>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</si>
  <si>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</si>
  <si>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</si>
  <si>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</si>
  <si>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</si>
  <si>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</si>
  <si>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</si>
  <si>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</si>
  <si>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</si>
  <si>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</si>
  <si>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</si>
  <si>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</si>
  <si>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</si>
  <si>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</si>
  <si>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</si>
  <si>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</si>
  <si>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</si>
  <si>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</si>
  <si>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</si>
  <si>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</si>
  <si>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</si>
  <si>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</si>
  <si>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</si>
  <si>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</si>
  <si>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</si>
  <si>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</si>
  <si>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</si>
  <si>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</si>
  <si>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</si>
  <si>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</si>
  <si>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</si>
  <si>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</si>
  <si>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</si>
  <si>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</si>
  <si>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</si>
  <si>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</si>
  <si>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</si>
  <si>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</si>
  <si>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</si>
  <si>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</si>
  <si>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</si>
  <si>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</si>
  <si>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</si>
  <si>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</si>
  <si>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</si>
  <si>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</si>
  <si>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</si>
  <si>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</si>
  <si>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</si>
  <si>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</si>
  <si>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</si>
  <si>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</si>
  <si>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</si>
  <si>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</si>
  <si>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</si>
  <si>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</si>
  <si>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</si>
  <si>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</si>
  <si>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</si>
  <si>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</si>
  <si>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</si>
  <si>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</si>
  <si>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</si>
  <si>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</si>
  <si>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</si>
  <si>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</si>
  <si>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</si>
  <si>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</si>
  <si>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</si>
  <si>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</si>
  <si>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</si>
  <si>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</si>
  <si>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</si>
  <si>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</si>
  <si>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</si>
  <si>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</si>
  <si>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</si>
  <si>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</si>
  <si>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</si>
  <si>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</si>
  <si>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</si>
  <si>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</si>
  <si>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</si>
  <si>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</si>
  <si>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</si>
  <si>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</si>
  <si>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</si>
  <si>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</si>
  <si>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</si>
  <si>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</si>
  <si>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</si>
  <si>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</si>
  <si>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</si>
  <si>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</si>
  <si>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</si>
  <si>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</si>
  <si>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</si>
  <si>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</si>
  <si>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</si>
  <si>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</si>
  <si>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</si>
  <si>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</si>
  <si>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</si>
  <si>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</si>
  <si>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</si>
  <si>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</si>
  <si>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</si>
  <si>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</si>
  <si>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</si>
  <si>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</si>
  <si>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</si>
  <si>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</si>
  <si>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</si>
  <si>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</si>
  <si>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</si>
  <si>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</si>
  <si>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</si>
  <si>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</si>
  <si>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</si>
  <si>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</si>
  <si>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</si>
  <si>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</si>
  <si>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</si>
  <si>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</si>
  <si>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</si>
  <si>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</si>
  <si>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</si>
  <si>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</si>
  <si>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</si>
  <si>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</si>
  <si>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</si>
  <si>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</si>
  <si>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</si>
  <si>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</si>
  <si>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</si>
  <si>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</si>
  <si>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</si>
  <si>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</si>
  <si>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</si>
  <si>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</si>
  <si>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</si>
  <si>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</si>
  <si>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</si>
  <si>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</si>
  <si>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</si>
  <si>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</si>
  <si>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</si>
  <si>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</si>
  <si>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</si>
  <si>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</si>
  <si>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</si>
  <si>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</si>
  <si>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</si>
  <si>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</si>
  <si>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</si>
  <si>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</si>
  <si>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</si>
  <si>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</si>
  <si>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</si>
  <si>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</si>
  <si>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</si>
  <si>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</si>
  <si>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</si>
  <si>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</si>
  <si>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</si>
  <si>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</si>
  <si>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</si>
  <si>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</si>
  <si>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</si>
  <si>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</si>
  <si>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</si>
  <si>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</si>
  <si>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</si>
  <si>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</si>
  <si>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</si>
  <si>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</si>
  <si>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</si>
  <si>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</si>
  <si>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</si>
  <si>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</si>
  <si>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</si>
  <si>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</si>
  <si>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</si>
  <si>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</si>
  <si>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</si>
  <si>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</si>
  <si>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</si>
  <si>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</si>
  <si>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</si>
  <si>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</si>
  <si>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</si>
  <si>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</si>
  <si>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</si>
  <si>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</si>
  <si>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</si>
  <si>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</si>
  <si>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</si>
  <si>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</si>
  <si>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</si>
  <si>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</si>
  <si>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</si>
  <si>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</si>
  <si>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</si>
  <si>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</si>
  <si>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</si>
  <si>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</si>
  <si>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</si>
  <si>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</si>
  <si>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</si>
  <si>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</si>
  <si>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</si>
  <si>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</si>
  <si>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</si>
  <si>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</si>
  <si>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</si>
  <si>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</si>
  <si>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</si>
  <si>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</si>
  <si>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</si>
  <si>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</si>
  <si>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</si>
  <si>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</si>
  <si>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</si>
  <si>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</si>
  <si>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</si>
  <si>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</si>
  <si>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</si>
  <si>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</si>
  <si>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</si>
  <si>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</si>
  <si>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</si>
  <si>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</si>
  <si>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</si>
  <si>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</si>
  <si>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</si>
  <si>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</si>
  <si>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</si>
  <si>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</si>
  <si>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</si>
  <si>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</si>
  <si>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</si>
  <si>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</si>
  <si>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</si>
  <si>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</si>
  <si>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</si>
  <si>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</si>
  <si>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</si>
  <si>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</si>
  <si>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</si>
  <si>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</si>
  <si>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</si>
  <si>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</si>
  <si>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</si>
  <si>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</si>
  <si>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</si>
  <si>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</si>
  <si>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</si>
  <si>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</si>
  <si>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</si>
  <si>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</si>
  <si>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</si>
  <si>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</si>
  <si>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</si>
  <si>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</si>
  <si>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</si>
  <si>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</si>
  <si>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</si>
  <si>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</si>
  <si>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</si>
  <si>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</si>
  <si>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</si>
  <si>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</si>
  <si>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</si>
  <si>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</si>
  <si>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</si>
  <si>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</si>
  <si>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</si>
  <si>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</si>
  <si>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</si>
  <si>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</si>
  <si>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</si>
  <si>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</si>
  <si>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</si>
  <si>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</si>
  <si>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</si>
  <si>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</si>
  <si>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</si>
  <si>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</si>
  <si>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</si>
  <si>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</si>
  <si>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</si>
  <si>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</si>
  <si>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</si>
  <si>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</si>
  <si>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</si>
  <si>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</si>
  <si>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</si>
  <si>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</si>
  <si>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</si>
  <si>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</si>
  <si>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</si>
  <si>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</si>
  <si>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</si>
  <si>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</si>
  <si>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</si>
  <si>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</si>
  <si>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</si>
  <si>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</si>
  <si>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</si>
  <si>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</si>
  <si>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</si>
  <si>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</si>
  <si>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</si>
  <si>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</si>
  <si>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</si>
  <si>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</si>
  <si>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</si>
  <si>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</si>
  <si>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</si>
  <si>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</si>
  <si>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</si>
  <si>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</si>
  <si>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</si>
  <si>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</si>
  <si>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</si>
  <si>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</si>
  <si>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</si>
  <si>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</si>
  <si>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</si>
  <si>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</si>
  <si>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</si>
  <si>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</si>
  <si>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</si>
  <si>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</si>
  <si>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</si>
  <si>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</si>
  <si>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</si>
  <si>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</si>
  <si>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</si>
  <si>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</si>
  <si>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</si>
  <si>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</si>
  <si>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</si>
  <si>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</si>
  <si>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</si>
  <si>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</si>
  <si>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</si>
  <si>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</si>
  <si>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</si>
  <si>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</si>
  <si>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</si>
  <si>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</si>
  <si>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</si>
  <si>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</si>
  <si>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</si>
  <si>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</si>
  <si>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</si>
  <si>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</si>
  <si>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</si>
  <si>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</si>
  <si>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</si>
  <si>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</si>
  <si>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</si>
  <si>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</si>
  <si>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</si>
  <si>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</si>
  <si>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</si>
  <si>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</si>
  <si>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</si>
  <si>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</si>
  <si>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</si>
  <si>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</si>
  <si>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</si>
  <si>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</si>
  <si>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</si>
  <si>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</si>
  <si>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</si>
  <si>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</si>
  <si>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</si>
  <si>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</si>
  <si>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</si>
  <si>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</si>
  <si>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</si>
  <si>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</si>
  <si>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</si>
  <si>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</si>
  <si>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</si>
  <si>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</si>
  <si>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</si>
  <si>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</si>
  <si>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</si>
  <si>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</si>
  <si>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</si>
  <si>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</si>
  <si>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</si>
  <si>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</si>
  <si>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</si>
  <si>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</si>
  <si>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</si>
  <si>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</si>
  <si>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</si>
  <si>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</si>
  <si>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</si>
  <si>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</si>
  <si>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</si>
  <si>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</si>
  <si>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</si>
  <si>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</si>
  <si>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</si>
  <si>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</si>
  <si>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</si>
  <si>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</si>
  <si>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</si>
  <si>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</si>
  <si>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</si>
  <si>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</si>
  <si>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</si>
  <si>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</si>
  <si>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</si>
  <si>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</si>
  <si>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</si>
  <si>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</si>
  <si>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</si>
  <si>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</si>
  <si>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</si>
  <si>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</si>
  <si>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</si>
  <si>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</si>
  <si>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</si>
  <si>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</si>
  <si>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</si>
  <si>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</si>
  <si>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</si>
  <si>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</si>
  <si>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</si>
  <si>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</si>
  <si>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</si>
  <si>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</si>
  <si>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</si>
  <si>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</si>
  <si>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</si>
  <si>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</si>
  <si>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</si>
  <si>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</si>
  <si>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</si>
  <si>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</si>
  <si>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</si>
  <si>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</si>
  <si>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</si>
  <si>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</si>
  <si>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</si>
  <si>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</si>
  <si>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</si>
  <si>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</si>
  <si>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</si>
  <si>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</si>
  <si>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</si>
  <si>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</si>
  <si>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</si>
  <si>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</si>
  <si>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</si>
  <si>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</si>
  <si>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</si>
  <si>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</si>
  <si>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</si>
  <si>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</si>
  <si>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</si>
  <si>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</si>
  <si>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</si>
  <si>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</si>
  <si>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</si>
  <si>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</si>
  <si>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</si>
  <si>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</si>
  <si>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</si>
  <si>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</si>
  <si>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</si>
  <si>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</si>
  <si>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</si>
  <si>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</si>
  <si>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</si>
  <si>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</si>
  <si>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</si>
  <si>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</si>
  <si>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</si>
  <si>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</si>
  <si>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</si>
  <si>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</si>
  <si>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</si>
  <si>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</si>
  <si>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</si>
  <si>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</si>
  <si>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</si>
  <si>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</si>
  <si>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</si>
  <si>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</si>
  <si>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</si>
  <si>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</si>
  <si>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</si>
  <si>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</si>
  <si>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</si>
  <si>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</si>
  <si>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</si>
  <si>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</si>
  <si>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</si>
  <si>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</si>
  <si>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</si>
  <si>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</si>
  <si>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</si>
  <si>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</si>
  <si>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</si>
  <si>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</si>
  <si>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</si>
  <si>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</si>
  <si>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</si>
  <si>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</si>
  <si>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</si>
  <si>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</si>
  <si>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</si>
  <si>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</si>
  <si>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</si>
  <si>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</si>
  <si>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</si>
  <si>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</si>
  <si>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</si>
  <si>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</si>
  <si>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</si>
  <si>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</si>
  <si>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</si>
  <si>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</si>
  <si>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</si>
  <si>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</si>
  <si>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</si>
  <si>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</si>
  <si>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</si>
  <si>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</si>
  <si>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</si>
  <si>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</si>
  <si>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</si>
  <si>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</si>
  <si>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</si>
  <si>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</si>
  <si>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</si>
  <si>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</si>
  <si>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</si>
  <si>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</si>
  <si>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</si>
  <si>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</si>
  <si>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</si>
  <si>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</si>
  <si>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</si>
  <si>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</si>
  <si>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</si>
  <si>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</si>
  <si>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</si>
  <si>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</si>
  <si>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</si>
  <si>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</si>
  <si>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</si>
  <si>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</si>
  <si>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</si>
  <si>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</si>
  <si>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</si>
  <si>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</si>
  <si>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</si>
  <si>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</si>
  <si>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</si>
  <si>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</si>
  <si>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</si>
  <si>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</si>
  <si>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</si>
  <si>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</si>
  <si>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</si>
  <si>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</si>
  <si>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</si>
  <si>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</si>
  <si>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</si>
  <si>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</si>
  <si>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</si>
  <si>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</si>
  <si>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</si>
  <si>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</si>
  <si>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</si>
  <si>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</si>
  <si>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</si>
  <si>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</si>
  <si>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</si>
  <si>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</si>
  <si>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</si>
  <si>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</si>
  <si>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</si>
  <si>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</si>
  <si>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</si>
  <si>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</si>
  <si>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</si>
  <si>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</si>
  <si>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</si>
  <si>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</si>
  <si>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</si>
  <si>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</si>
  <si>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</si>
  <si>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</si>
  <si>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</si>
  <si>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</si>
  <si>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</si>
  <si>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</si>
  <si>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</si>
  <si>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</si>
  <si>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</si>
  <si>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</si>
  <si>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</si>
  <si>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</si>
  <si>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</si>
  <si>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</si>
  <si>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</si>
  <si>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</si>
  <si>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</si>
  <si>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</si>
  <si>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</si>
  <si>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</si>
  <si>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</si>
  <si>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</si>
  <si>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</si>
  <si>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</si>
  <si>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</si>
  <si>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</si>
  <si>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</si>
  <si>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</si>
  <si>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</si>
  <si>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</si>
  <si>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</si>
  <si>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</si>
  <si>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</si>
  <si>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</si>
  <si>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</si>
  <si>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</si>
  <si>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</si>
  <si>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</si>
  <si>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</si>
  <si>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</si>
  <si>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</si>
  <si>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</si>
  <si>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</si>
  <si>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</si>
  <si>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</si>
  <si>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</si>
  <si>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</si>
  <si>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</si>
  <si>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</si>
  <si>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</si>
  <si>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</si>
  <si>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</si>
  <si>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</si>
  <si>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</si>
  <si>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</si>
  <si>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</si>
  <si>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</si>
  <si>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</si>
  <si>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</si>
  <si>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</si>
  <si>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</si>
  <si>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</si>
  <si>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</si>
  <si>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</si>
  <si>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</si>
  <si>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</si>
  <si>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</si>
  <si>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</si>
  <si>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</si>
  <si>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</si>
  <si>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</si>
  <si>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</si>
  <si>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</si>
  <si>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</si>
  <si>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</si>
  <si>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</si>
  <si>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</si>
  <si>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</si>
  <si>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</si>
  <si>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</si>
  <si>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</si>
  <si>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</si>
  <si>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</si>
  <si>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</si>
  <si>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</si>
  <si>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</si>
  <si>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</si>
  <si>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</si>
  <si>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</si>
  <si>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</si>
  <si>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</si>
  <si>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</si>
  <si>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</si>
  <si>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</si>
  <si>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</si>
  <si>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</si>
  <si>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</si>
  <si>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</si>
  <si>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</si>
  <si>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</si>
  <si>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</si>
  <si>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</si>
  <si>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</si>
  <si>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</si>
  <si>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</si>
  <si>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</si>
  <si>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</si>
  <si>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</si>
  <si>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</si>
  <si>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</si>
  <si>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</si>
  <si>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</si>
  <si>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</si>
  <si>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</si>
  <si>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</si>
  <si>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</si>
  <si>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</si>
  <si>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</si>
  <si>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</si>
  <si>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</si>
  <si>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</si>
  <si>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</si>
  <si>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</si>
  <si>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</si>
  <si>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</si>
  <si>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</si>
  <si>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</si>
  <si>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</si>
  <si>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</si>
  <si>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</si>
  <si>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</si>
  <si>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</si>
  <si>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</si>
  <si>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</si>
  <si>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</si>
  <si>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</si>
  <si>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</si>
  <si>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</si>
  <si>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</si>
  <si>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</si>
  <si>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</si>
  <si>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</si>
  <si>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</si>
  <si>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</si>
  <si>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</si>
  <si>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</si>
  <si>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</si>
  <si>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</si>
  <si>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</si>
  <si>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</si>
  <si>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</si>
  <si>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</si>
  <si>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</si>
  <si>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</si>
  <si>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</si>
  <si>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</si>
  <si>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</si>
  <si>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</si>
  <si>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</si>
  <si>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</si>
  <si>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</si>
  <si>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</si>
  <si>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</si>
  <si>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</si>
  <si>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</si>
  <si>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</si>
  <si>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</si>
  <si>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</si>
  <si>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</si>
  <si>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</si>
  <si>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</si>
  <si>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</si>
  <si>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</si>
  <si>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</si>
  <si>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</si>
  <si>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</si>
  <si>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</si>
  <si>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</si>
  <si>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</si>
  <si>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</si>
  <si>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</si>
  <si>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</si>
  <si>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</si>
  <si>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</si>
  <si>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</si>
  <si>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</si>
  <si>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</si>
  <si>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</si>
  <si>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</si>
  <si>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</si>
  <si>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</si>
  <si>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</si>
  <si>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</si>
  <si>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</si>
  <si>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</si>
  <si>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</si>
  <si>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</si>
  <si>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</si>
  <si>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</si>
  <si>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</si>
  <si>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</si>
  <si>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</si>
  <si>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</si>
  <si>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</si>
  <si>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</si>
  <si>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</si>
  <si>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</si>
  <si>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</si>
  <si>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</si>
  <si>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</si>
  <si>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</si>
  <si>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</si>
  <si>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</si>
  <si>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</si>
  <si>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</si>
  <si>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</si>
  <si>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</si>
  <si>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</si>
  <si>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</si>
  <si>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</si>
  <si>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</si>
  <si>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</si>
  <si>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</si>
  <si>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</si>
  <si>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</si>
  <si>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</si>
  <si>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</si>
  <si>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</si>
  <si>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</si>
  <si>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</si>
  <si>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</si>
  <si>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</si>
  <si>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</si>
  <si>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</si>
  <si>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</si>
  <si>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</si>
  <si>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</si>
  <si>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</si>
  <si>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</si>
  <si>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</si>
  <si>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</si>
  <si>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</si>
  <si>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</si>
  <si>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</si>
  <si>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</si>
  <si>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</si>
  <si>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</si>
  <si>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</si>
  <si>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</si>
  <si>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</si>
  <si>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</si>
  <si>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</si>
  <si>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</si>
  <si>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</si>
  <si>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</si>
  <si>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</si>
  <si>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</si>
  <si>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</si>
  <si>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</si>
  <si>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</si>
  <si>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</si>
  <si>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</si>
  <si>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</si>
  <si>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</si>
  <si>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</si>
  <si>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</si>
  <si>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</si>
  <si>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</si>
  <si>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</si>
  <si>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</si>
  <si>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</si>
  <si>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</si>
  <si>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</si>
  <si>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</si>
  <si>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</si>
  <si>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</si>
  <si>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</si>
  <si>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</si>
  <si>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</si>
  <si>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</si>
  <si>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</si>
  <si>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</si>
  <si>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</si>
  <si>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</si>
  <si>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</si>
  <si>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</si>
  <si>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</si>
  <si>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</si>
  <si>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</si>
  <si>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</si>
  <si>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</si>
  <si>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</si>
  <si>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</si>
  <si>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</si>
  <si>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</si>
  <si>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</si>
  <si>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</si>
  <si>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</si>
  <si>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</si>
  <si>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</si>
  <si>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</si>
  <si>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</si>
  <si>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</si>
  <si>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</si>
  <si>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</si>
  <si>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</si>
  <si>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</si>
  <si>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</si>
  <si>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</si>
  <si>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</si>
  <si>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</si>
  <si>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</si>
  <si>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</si>
  <si>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</si>
  <si>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</si>
  <si>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</si>
  <si>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</si>
  <si>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</si>
  <si>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</si>
  <si>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</si>
  <si>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</si>
  <si>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</si>
  <si>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</si>
  <si>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</si>
  <si>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</si>
  <si>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</si>
  <si>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</si>
  <si>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</si>
  <si>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</si>
  <si>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</si>
  <si>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</si>
  <si>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</si>
  <si>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</si>
  <si>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</si>
  <si>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</si>
  <si>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</si>
  <si>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</si>
  <si>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</si>
  <si>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</si>
  <si>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</si>
  <si>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</si>
  <si>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</si>
  <si>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</si>
  <si>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</si>
  <si>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</si>
  <si>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</si>
  <si>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</si>
  <si>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</si>
  <si>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</si>
  <si>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</si>
  <si>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</si>
  <si>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</si>
  <si>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</si>
  <si>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</si>
  <si>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</si>
  <si>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</si>
  <si>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</si>
  <si>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</si>
  <si>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</si>
  <si>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</si>
  <si>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</si>
  <si>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</si>
  <si>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</si>
  <si>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</si>
  <si>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</si>
  <si>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</si>
  <si>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</si>
  <si>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</si>
  <si>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</si>
  <si>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</si>
  <si>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</si>
  <si>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</si>
  <si>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</si>
  <si>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</si>
  <si>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</si>
  <si>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</si>
  <si>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</si>
  <si>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</si>
  <si>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</si>
  <si>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</si>
  <si>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</si>
  <si>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</si>
  <si>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</si>
  <si>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</si>
  <si>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</si>
  <si>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</si>
  <si>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</si>
  <si>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</si>
  <si>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</si>
  <si>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</si>
  <si>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</si>
  <si>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</si>
  <si>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</si>
  <si>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</si>
  <si>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</si>
  <si>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</si>
  <si>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</si>
  <si>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</si>
  <si>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</si>
  <si>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</si>
  <si>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</si>
  <si>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</si>
  <si>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</si>
  <si>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</si>
  <si>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</si>
  <si>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</si>
  <si>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</si>
  <si>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</si>
  <si>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</si>
  <si>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</si>
  <si>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</si>
  <si>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</si>
  <si>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</si>
  <si>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</si>
  <si>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</si>
  <si>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</si>
  <si>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</si>
  <si>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</si>
  <si>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</si>
  <si>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</si>
  <si>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</si>
  <si>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</si>
  <si>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</si>
  <si>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</si>
  <si>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</si>
  <si>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</si>
  <si>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</si>
  <si>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</si>
  <si>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</si>
  <si>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</si>
  <si>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</si>
  <si>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</si>
  <si>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</si>
  <si>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</si>
  <si>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</si>
  <si>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</si>
  <si>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</si>
  <si>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</si>
  <si>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</si>
  <si>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</si>
  <si>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</si>
  <si>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</si>
  <si>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</si>
  <si>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</si>
  <si>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</si>
  <si>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</si>
  <si>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</si>
  <si>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</si>
  <si>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</si>
  <si>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</si>
  <si>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</si>
  <si>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</si>
  <si>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</si>
  <si>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</si>
  <si>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</si>
  <si>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</si>
  <si>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</si>
  <si>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</si>
  <si>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</si>
  <si>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</si>
  <si>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</si>
  <si>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</si>
  <si>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</si>
  <si>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</si>
  <si>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</si>
  <si>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</si>
  <si>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</si>
  <si>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</si>
  <si>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</si>
  <si>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</si>
  <si>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</si>
  <si>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</si>
  <si>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</si>
  <si>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</si>
  <si>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</si>
  <si>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</si>
  <si>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</si>
  <si>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</si>
  <si>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</si>
  <si>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</si>
  <si>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</si>
  <si>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</si>
  <si>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</si>
  <si>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</si>
  <si>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</si>
  <si>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</si>
  <si>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</si>
  <si>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</si>
  <si>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</si>
  <si>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</si>
  <si>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</si>
  <si>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</si>
  <si>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</si>
  <si>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</si>
  <si>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</si>
  <si>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</si>
  <si>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</si>
  <si>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</si>
  <si>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</si>
  <si>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</si>
  <si>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</si>
  <si>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</si>
  <si>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</si>
  <si>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</si>
  <si>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</si>
  <si>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</si>
  <si>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</si>
  <si>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</si>
  <si>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</si>
  <si>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</si>
  <si>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</si>
  <si>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</si>
  <si>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</si>
  <si>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</si>
  <si>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</si>
  <si>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</si>
  <si>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</si>
  <si>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</si>
  <si>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</si>
  <si>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</si>
  <si>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</si>
  <si>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</si>
  <si>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</si>
  <si>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</si>
  <si>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</si>
  <si>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</si>
  <si>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</si>
  <si>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</si>
  <si>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</si>
  <si>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</si>
  <si>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</si>
  <si>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</si>
  <si>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</si>
  <si>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</si>
  <si>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</si>
  <si>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</si>
  <si>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</si>
  <si>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</si>
  <si>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</si>
  <si>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</si>
  <si>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</si>
  <si>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</si>
  <si>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</si>
  <si>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</si>
  <si>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</si>
  <si>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</si>
  <si>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</si>
  <si>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</si>
  <si>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</si>
  <si>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</si>
  <si>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</si>
  <si>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</si>
  <si>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</si>
  <si>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</si>
  <si>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</si>
  <si>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</si>
  <si>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</si>
  <si>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</si>
  <si>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</si>
  <si>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</si>
  <si>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</si>
  <si>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</si>
  <si>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</si>
  <si>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</si>
  <si>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</si>
  <si>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</si>
  <si>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</si>
  <si>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</si>
  <si>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</si>
  <si>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</si>
  <si>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</si>
  <si>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</si>
  <si>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</si>
  <si>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</si>
  <si>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</si>
  <si>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</si>
  <si>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</si>
  <si>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</si>
  <si>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</si>
  <si>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</si>
  <si>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</si>
  <si>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</si>
  <si>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</si>
  <si>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</si>
  <si>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</si>
  <si>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</si>
  <si>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</si>
  <si>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</si>
  <si>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</si>
  <si>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</si>
  <si>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</si>
  <si>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</si>
  <si>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</si>
  <si>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</si>
  <si>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</si>
  <si>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</si>
  <si>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</si>
  <si>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</si>
  <si>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</si>
  <si>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</si>
  <si>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</si>
  <si>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</si>
  <si>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</si>
  <si>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</si>
  <si>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</si>
  <si>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</si>
  <si>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</si>
  <si>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</si>
  <si>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</si>
  <si>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</si>
  <si>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</si>
  <si>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</si>
  <si>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</si>
  <si>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</si>
  <si>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</si>
  <si>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</si>
  <si>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</si>
  <si>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</si>
  <si>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</si>
  <si>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</si>
  <si>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</si>
  <si>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</si>
  <si>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</si>
  <si>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</si>
  <si>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</si>
  <si>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</si>
  <si>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</si>
  <si>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</si>
  <si>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</si>
  <si>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</si>
  <si>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</si>
  <si>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</si>
  <si>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</si>
  <si>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</si>
  <si>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</si>
  <si>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</si>
  <si>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</si>
  <si>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</si>
  <si>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</si>
  <si>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</si>
  <si>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</si>
  <si>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</si>
  <si>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</si>
  <si>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</si>
  <si>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</si>
  <si>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</si>
  <si>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</si>
  <si>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</si>
  <si>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</si>
  <si>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</si>
  <si>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</si>
  <si>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</si>
  <si>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</si>
  <si>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</si>
  <si>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</si>
  <si>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</si>
  <si>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</si>
  <si>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</si>
  <si>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</si>
  <si>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</si>
  <si>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</si>
  <si>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</si>
  <si>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</si>
  <si>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</si>
  <si>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</si>
  <si>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</si>
  <si>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</si>
  <si>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</si>
  <si>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</si>
  <si>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</si>
  <si>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</si>
  <si>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</si>
  <si>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</si>
  <si>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</si>
  <si>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</si>
  <si>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</si>
  <si>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</si>
  <si>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</si>
  <si>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</si>
  <si>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</si>
  <si>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</si>
  <si>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</si>
  <si>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</si>
  <si>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</si>
  <si>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</si>
  <si>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</si>
  <si>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</si>
  <si>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</si>
  <si>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</si>
  <si>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</si>
  <si>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</si>
  <si>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</si>
  <si>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</si>
  <si>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</si>
  <si>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</si>
  <si>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</si>
  <si>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</si>
  <si>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</si>
  <si>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</si>
  <si>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</si>
  <si>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</si>
  <si>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</si>
  <si>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</si>
  <si>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</si>
  <si>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</si>
  <si>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</si>
  <si>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</si>
  <si>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</si>
  <si>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</si>
  <si>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</si>
  <si>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</si>
  <si>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</si>
  <si>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</si>
  <si>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</si>
  <si>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</si>
  <si>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</si>
  <si>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</si>
  <si>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</si>
  <si>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</si>
  <si>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</si>
  <si>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</si>
  <si>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</si>
  <si>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</si>
  <si>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</si>
  <si>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</si>
  <si>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</si>
  <si>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</si>
  <si>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</si>
  <si>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</si>
  <si>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</si>
  <si>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</si>
  <si>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</si>
  <si>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</si>
  <si>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</si>
  <si>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</si>
  <si>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</si>
  <si>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</si>
  <si>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</si>
  <si>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</si>
  <si>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</si>
  <si>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</si>
  <si>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</si>
  <si>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</si>
  <si>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</si>
  <si>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</si>
  <si>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</si>
  <si>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</si>
  <si>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</si>
  <si>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</si>
  <si>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</si>
  <si>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</si>
  <si>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</si>
  <si>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</si>
  <si>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</si>
  <si>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</si>
  <si>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</si>
  <si>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</si>
  <si>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</si>
  <si>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</si>
  <si>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</si>
  <si>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</si>
  <si>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</si>
  <si>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</si>
  <si>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</si>
  <si>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</si>
  <si>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</si>
  <si>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</si>
  <si>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</si>
  <si>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</si>
  <si>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</si>
  <si>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</si>
  <si>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</si>
  <si>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</si>
  <si>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</si>
  <si>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</si>
  <si>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</si>
  <si>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</si>
  <si>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</si>
  <si>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</si>
  <si>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</si>
  <si>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</si>
  <si>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</si>
  <si>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</si>
  <si>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</si>
  <si>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</si>
  <si>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</si>
  <si>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</si>
  <si>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</si>
  <si>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</si>
  <si>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</si>
  <si>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</si>
  <si>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</si>
  <si>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</si>
  <si>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</si>
  <si>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</si>
  <si>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</si>
  <si>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</si>
  <si>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</si>
  <si>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</si>
  <si>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</si>
  <si>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</si>
  <si>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</si>
  <si>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</si>
  <si>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</si>
  <si>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</si>
  <si>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</si>
  <si>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</si>
  <si>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</si>
  <si>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</si>
  <si>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</si>
  <si>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</si>
  <si>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</si>
  <si>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</si>
  <si>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</si>
  <si>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</si>
  <si>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</si>
  <si>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</si>
  <si>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</si>
  <si>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</si>
  <si>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</si>
  <si>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</si>
  <si>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</si>
  <si>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</si>
  <si>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</si>
  <si>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</si>
  <si>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</si>
  <si>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</si>
  <si>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</si>
  <si>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</si>
  <si>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</si>
  <si>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</si>
  <si>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</si>
  <si>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</si>
  <si>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</si>
  <si>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</si>
  <si>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</si>
  <si>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</si>
  <si>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</si>
  <si>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</si>
  <si>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</si>
  <si>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</si>
  <si>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</si>
  <si>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</si>
  <si>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</si>
  <si>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</si>
  <si>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</si>
  <si>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</si>
  <si>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</si>
  <si>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</si>
  <si>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</si>
  <si>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</si>
  <si>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</si>
  <si>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</si>
  <si>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</si>
  <si>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</si>
  <si>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</si>
  <si>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</si>
  <si>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</si>
  <si>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</si>
  <si>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</si>
  <si>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</si>
  <si>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</si>
  <si>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</si>
  <si>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</si>
  <si>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</si>
  <si>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</si>
  <si>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</si>
  <si>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</si>
  <si>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</si>
  <si>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</si>
  <si>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</si>
  <si>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</si>
  <si>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</si>
  <si>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</si>
  <si>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</si>
  <si>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</si>
  <si>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</si>
  <si>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</si>
  <si>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</si>
  <si>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</si>
  <si>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</si>
  <si>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</si>
  <si>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</si>
  <si>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</si>
  <si>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</si>
  <si>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</si>
  <si>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</si>
  <si>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</si>
  <si>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</si>
  <si>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</si>
  <si>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</si>
  <si>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</si>
  <si>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</si>
  <si>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</si>
  <si>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</si>
  <si>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</si>
  <si>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</si>
  <si>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</si>
  <si>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</si>
  <si>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</si>
  <si>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</si>
  <si>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</si>
  <si>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</si>
  <si>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</si>
  <si>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</si>
  <si>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</si>
  <si>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</si>
  <si>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</si>
  <si>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</si>
  <si>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</si>
  <si>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</si>
  <si>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</si>
  <si>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</si>
  <si>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</si>
  <si>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</si>
  <si>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</si>
  <si>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</si>
  <si>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</si>
  <si>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</si>
  <si>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</si>
  <si>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</si>
  <si>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</si>
  <si>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</si>
  <si>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</si>
  <si>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</si>
  <si>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</si>
  <si>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</si>
  <si>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</si>
  <si>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</si>
  <si>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</si>
  <si>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</si>
  <si>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</si>
  <si>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</si>
  <si>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</si>
  <si>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</si>
  <si>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</si>
  <si>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</si>
  <si>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</si>
  <si>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</si>
  <si>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</si>
  <si>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</si>
  <si>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</si>
  <si>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</si>
  <si>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</si>
  <si>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</si>
  <si>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</si>
  <si>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</si>
  <si>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</si>
  <si>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</si>
  <si>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</si>
  <si>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</si>
  <si>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</si>
  <si>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</si>
  <si>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</si>
  <si>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</si>
  <si>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</si>
  <si>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</si>
  <si>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</si>
  <si>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</si>
  <si>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</si>
  <si>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</si>
  <si>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</si>
  <si>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</si>
  <si>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</si>
  <si>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</si>
  <si>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</si>
  <si>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</si>
  <si>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</si>
  <si>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</si>
  <si>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</si>
  <si>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</si>
  <si>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</si>
  <si>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</si>
  <si>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</si>
  <si>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</si>
  <si>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</si>
  <si>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</si>
  <si>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</si>
  <si>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</si>
  <si>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</si>
  <si>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</si>
  <si>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</si>
  <si>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</si>
  <si>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</si>
  <si>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</si>
  <si>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</si>
  <si>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</si>
  <si>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</si>
  <si>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</si>
  <si>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</si>
  <si>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</si>
  <si>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</si>
  <si>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</si>
  <si>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</si>
  <si>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</si>
  <si>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</si>
  <si>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</si>
  <si>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</si>
  <si>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</si>
  <si>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</si>
  <si>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</si>
  <si>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</si>
  <si>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</si>
  <si>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</si>
  <si>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</si>
  <si>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</si>
  <si>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</si>
  <si>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</si>
  <si>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</si>
  <si>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</si>
  <si>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</si>
  <si>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</si>
  <si>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</si>
  <si>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</si>
  <si>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</si>
  <si>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</si>
  <si>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</si>
  <si>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</si>
  <si>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</si>
  <si>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</si>
  <si>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</si>
  <si>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</si>
  <si>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</si>
  <si>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</si>
  <si>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</si>
  <si>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</si>
  <si>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</si>
  <si>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</si>
  <si>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</si>
  <si>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</si>
  <si>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</si>
  <si>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</si>
  <si>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</si>
  <si>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</si>
  <si>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</si>
  <si>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</si>
  <si>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</si>
  <si>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</si>
  <si>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</si>
  <si>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</si>
  <si>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</si>
  <si>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</si>
  <si>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</si>
  <si>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</si>
  <si>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</si>
  <si>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</si>
  <si>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</si>
  <si>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</si>
  <si>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</si>
  <si>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</si>
  <si>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</si>
  <si>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</si>
  <si>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</si>
  <si>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</si>
  <si>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</si>
  <si>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</si>
  <si>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</si>
  <si>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</si>
  <si>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</si>
  <si>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</si>
  <si>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</si>
  <si>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</si>
  <si>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</si>
  <si>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</si>
  <si>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</si>
  <si>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</si>
  <si>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</si>
  <si>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</si>
  <si>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</si>
  <si>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</si>
  <si>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</si>
  <si>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</si>
  <si>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</si>
  <si>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</si>
  <si>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</si>
  <si>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</si>
  <si>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</si>
  <si>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</si>
  <si>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</si>
  <si>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</si>
  <si>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</si>
  <si>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</si>
  <si>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</si>
  <si>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</si>
  <si>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</si>
  <si>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</si>
  <si>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</si>
  <si>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</si>
  <si>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</si>
  <si>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</si>
  <si>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</si>
  <si>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</si>
  <si>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</si>
  <si>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</si>
  <si>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</si>
  <si>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</si>
  <si>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</si>
  <si>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</si>
  <si>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</si>
  <si>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</si>
  <si>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</si>
  <si>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</si>
  <si>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</si>
  <si>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</si>
  <si>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</si>
  <si>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</si>
  <si>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</si>
  <si>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</si>
  <si>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</si>
  <si>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</si>
  <si>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</si>
  <si>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</si>
  <si>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</si>
  <si>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</si>
  <si>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</si>
  <si>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</si>
  <si>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</si>
  <si>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</si>
  <si>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</si>
  <si>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</si>
  <si>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</si>
  <si>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</si>
  <si>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</si>
  <si>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</si>
  <si>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</si>
  <si>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</si>
  <si>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</si>
  <si>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</si>
  <si>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</si>
  <si>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</si>
  <si>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</si>
  <si>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</si>
  <si>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</si>
  <si>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</si>
  <si>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</si>
  <si>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</si>
  <si>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</si>
  <si>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</si>
  <si>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</si>
  <si>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</si>
  <si>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</si>
  <si>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</si>
  <si>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</si>
  <si>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</si>
  <si>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</si>
  <si>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</si>
  <si>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</si>
  <si>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</si>
  <si>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</si>
  <si>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</si>
  <si>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</si>
  <si>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</si>
  <si>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</si>
  <si>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</si>
  <si>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</si>
  <si>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</si>
  <si>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</si>
  <si>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</si>
  <si>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</si>
  <si>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</si>
  <si>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</si>
  <si>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</si>
  <si>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</si>
  <si>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</si>
  <si>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</si>
  <si>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</si>
  <si>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</si>
  <si>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</si>
  <si>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</si>
  <si>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</si>
  <si>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</si>
  <si>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</si>
  <si>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</si>
  <si>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</si>
  <si>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</si>
  <si>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</si>
  <si>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</si>
  <si>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</si>
  <si>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</si>
  <si>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</si>
  <si>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</si>
  <si>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</si>
  <si>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</si>
  <si>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</si>
  <si>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</si>
  <si>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</si>
  <si>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</si>
  <si>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</si>
  <si>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</si>
  <si>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</si>
  <si>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</si>
  <si>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</si>
  <si>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</si>
  <si>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</si>
  <si>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</si>
  <si>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</si>
  <si>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</si>
  <si>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</si>
  <si>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</si>
  <si>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</si>
  <si>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</si>
  <si>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</si>
  <si>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</si>
  <si>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</si>
  <si>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</si>
  <si>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</si>
  <si>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</si>
  <si>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</si>
  <si>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</si>
  <si>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</si>
  <si>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</si>
  <si>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</si>
  <si>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</si>
  <si>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</si>
  <si>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</si>
  <si>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</si>
  <si>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</si>
  <si>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</si>
  <si>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</si>
  <si>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</si>
  <si>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</si>
  <si>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</si>
  <si>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</si>
  <si>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</si>
  <si>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</si>
  <si>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</si>
  <si>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</si>
  <si>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</si>
  <si>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</si>
  <si>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</si>
  <si>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</si>
  <si>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</si>
  <si>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</si>
  <si>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</si>
  <si>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</si>
  <si>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</si>
  <si>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</si>
  <si>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</si>
  <si>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</si>
  <si>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</si>
  <si>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</si>
  <si>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</si>
  <si>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</si>
  <si>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</si>
  <si>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</si>
  <si>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</si>
  <si>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</si>
  <si>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</si>
  <si>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</si>
  <si>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</si>
  <si>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</si>
  <si>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</si>
  <si>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</si>
  <si>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</si>
  <si>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</si>
  <si>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</si>
  <si>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</si>
  <si>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</si>
  <si>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</si>
  <si>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</si>
  <si>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</si>
  <si>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</si>
  <si>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</si>
  <si>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</si>
  <si>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</si>
  <si>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</si>
  <si>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</si>
  <si>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</si>
  <si>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</si>
  <si>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</si>
  <si>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</si>
  <si>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</si>
  <si>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</si>
  <si>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</si>
  <si>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</si>
  <si>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</si>
  <si>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</si>
  <si>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</si>
  <si>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</si>
  <si>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</si>
  <si>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</si>
  <si>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</si>
  <si>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</si>
  <si>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</si>
  <si>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</si>
  <si>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</si>
  <si>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</si>
  <si>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</si>
  <si>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</si>
  <si>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</si>
  <si>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</si>
  <si>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</si>
  <si>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</si>
  <si>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</si>
  <si>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</si>
  <si>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</si>
  <si>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</si>
  <si>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</si>
  <si>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</si>
  <si>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</si>
  <si>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</si>
  <si>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</si>
  <si>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</si>
  <si>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</si>
  <si>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</si>
  <si>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</si>
  <si>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</si>
  <si>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</si>
  <si>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</si>
  <si>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</si>
  <si>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</si>
  <si>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</si>
  <si>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</si>
  <si>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</si>
  <si>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</si>
  <si>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</si>
  <si>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</si>
  <si>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</si>
  <si>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</si>
  <si>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</si>
  <si>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</si>
  <si>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</si>
  <si>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</si>
  <si>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</si>
  <si>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</si>
  <si>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</si>
  <si>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</si>
  <si>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</si>
  <si>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</si>
  <si>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</si>
  <si>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</si>
  <si>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</si>
  <si>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</si>
  <si>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</si>
  <si>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</si>
  <si>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</si>
  <si>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</si>
  <si>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</si>
  <si>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</si>
  <si>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</si>
  <si>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</si>
  <si>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</si>
  <si>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</si>
  <si>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</si>
  <si>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</si>
  <si>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</si>
  <si>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</si>
  <si>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</si>
  <si>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</si>
  <si>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</si>
  <si>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</si>
  <si>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</si>
  <si>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</si>
  <si>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</si>
  <si>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</si>
  <si>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</si>
  <si>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</si>
  <si>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</si>
  <si>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</si>
  <si>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</si>
  <si>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</si>
  <si>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</si>
  <si>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</si>
  <si>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</si>
  <si>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</si>
  <si>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</si>
  <si>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</si>
  <si>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</si>
  <si>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</si>
  <si>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</si>
  <si>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</si>
  <si>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</si>
  <si>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</si>
  <si>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</si>
  <si>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</si>
  <si>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</si>
  <si>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</si>
  <si>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</si>
  <si>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</si>
  <si>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</si>
  <si>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</si>
  <si>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</si>
  <si>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</si>
  <si>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</si>
  <si>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</si>
  <si>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</si>
  <si>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</si>
  <si>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</si>
  <si>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</si>
  <si>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</si>
  <si>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</si>
  <si>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</si>
  <si>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</si>
  <si>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</si>
  <si>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</si>
  <si>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</si>
  <si>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</si>
  <si>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</si>
  <si>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</si>
  <si>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</si>
  <si>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</si>
  <si>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</si>
  <si>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</si>
  <si>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</si>
  <si>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</si>
  <si>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</si>
  <si>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</si>
  <si>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</si>
  <si>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</si>
  <si>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</si>
  <si>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</si>
  <si>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</si>
  <si>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</si>
  <si>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</si>
  <si>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</si>
  <si>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</si>
  <si>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</si>
  <si>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</si>
  <si>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</si>
  <si>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</si>
  <si>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</si>
  <si>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</si>
  <si>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</si>
  <si>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</si>
  <si>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</si>
  <si>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</si>
  <si>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</si>
  <si>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</si>
  <si>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</si>
  <si>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</si>
  <si>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</si>
  <si>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</si>
  <si>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</si>
  <si>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</si>
  <si>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</si>
  <si>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</si>
  <si>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</si>
  <si>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</si>
  <si>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</si>
  <si>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</si>
  <si>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</si>
  <si>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</si>
  <si>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</si>
  <si>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</si>
  <si>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</si>
  <si>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</si>
  <si>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</si>
  <si>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</si>
  <si>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</si>
  <si>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</si>
  <si>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</si>
  <si>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</si>
  <si>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</si>
  <si>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</si>
  <si>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</si>
  <si>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</si>
  <si>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</si>
  <si>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</si>
  <si>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</si>
  <si>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</si>
  <si>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</si>
  <si>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</si>
  <si>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</si>
  <si>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</si>
  <si>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</si>
  <si>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</si>
  <si>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</si>
  <si>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</si>
  <si>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</si>
  <si>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</si>
  <si>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</si>
  <si>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</si>
  <si>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</si>
  <si>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</si>
  <si>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</si>
  <si>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</si>
  <si>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</si>
  <si>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</si>
  <si>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</si>
  <si>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</si>
  <si>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</si>
  <si>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</si>
  <si>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</si>
  <si>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</si>
  <si>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</si>
  <si>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</si>
  <si>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</si>
  <si>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</si>
  <si>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</si>
  <si>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</si>
  <si>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</si>
  <si>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</si>
  <si>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</si>
  <si>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</si>
  <si>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</si>
  <si>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</si>
  <si>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</si>
  <si>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</si>
  <si>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</si>
  <si>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</si>
  <si>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</si>
  <si>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</si>
  <si>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</si>
  <si>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</si>
  <si>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</si>
  <si>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</si>
  <si>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</si>
  <si>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</si>
  <si>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</si>
  <si>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</si>
  <si>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</si>
  <si>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</si>
  <si>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</si>
  <si>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</si>
  <si>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</si>
  <si>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</si>
  <si>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</si>
  <si>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</si>
  <si>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</si>
  <si>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</si>
  <si>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</si>
  <si>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</si>
  <si>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</si>
  <si>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</si>
  <si>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</si>
  <si>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</si>
  <si>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</si>
  <si>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</si>
  <si>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</si>
  <si>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</si>
  <si>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</si>
  <si>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</si>
  <si>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</si>
  <si>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</si>
  <si>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</si>
  <si>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</si>
  <si>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</si>
  <si>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</si>
  <si>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</si>
  <si>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</si>
  <si>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</si>
  <si>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</si>
  <si>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</si>
  <si>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</si>
  <si>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</si>
  <si>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</si>
  <si>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</si>
  <si>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</si>
  <si>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</si>
  <si>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</si>
  <si>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</si>
  <si>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</si>
  <si>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</si>
  <si>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</si>
  <si>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</si>
  <si>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</si>
  <si>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</si>
  <si>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</si>
  <si>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</si>
  <si>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</si>
  <si>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</si>
  <si>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</si>
  <si>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</si>
  <si>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</si>
  <si>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</si>
  <si>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</si>
  <si>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</si>
  <si>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</si>
  <si>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</si>
  <si>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</si>
  <si>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</si>
  <si>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</si>
  <si>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</si>
  <si>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</si>
  <si>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</si>
  <si>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</si>
  <si>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</si>
  <si>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</si>
  <si>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</si>
  <si>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</si>
  <si>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</si>
  <si>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</si>
  <si>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</si>
  <si>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</si>
  <si>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</si>
  <si>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</si>
  <si>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</si>
  <si>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</si>
  <si>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</si>
  <si>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</si>
  <si>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</si>
  <si>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</si>
  <si>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</si>
  <si>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</si>
  <si>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</si>
  <si>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</si>
  <si>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</si>
  <si>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</si>
  <si>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</si>
  <si>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</si>
  <si>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</si>
  <si>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</si>
  <si>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</si>
  <si>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</si>
  <si>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</si>
  <si>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</si>
  <si>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</si>
  <si>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</si>
  <si>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</si>
  <si>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</si>
  <si>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</si>
  <si>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</si>
  <si>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</si>
  <si>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</si>
  <si>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</si>
  <si>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</si>
  <si>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</si>
  <si>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</si>
  <si>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</si>
  <si>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</si>
  <si>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</si>
  <si>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</si>
  <si>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</si>
  <si>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</si>
  <si>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</si>
  <si>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</si>
  <si>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</si>
  <si>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</si>
  <si>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</si>
  <si>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</si>
  <si>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</si>
  <si>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</si>
  <si>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</si>
  <si>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</si>
  <si>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</si>
  <si>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</si>
  <si>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</si>
  <si>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</si>
  <si>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</si>
  <si>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</si>
  <si>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</si>
  <si>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</si>
  <si>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</si>
  <si>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</si>
  <si>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</si>
  <si>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</si>
  <si>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</si>
  <si>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</si>
  <si>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</si>
  <si>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</si>
  <si>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</si>
  <si>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</si>
  <si>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</si>
  <si>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</si>
  <si>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</si>
  <si>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</si>
  <si>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</si>
  <si>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</si>
  <si>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</si>
  <si>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</si>
  <si>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</si>
  <si>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</si>
  <si>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</si>
  <si>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</si>
  <si>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</si>
  <si>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</si>
  <si>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</si>
  <si>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</si>
  <si>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</si>
  <si>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</si>
  <si>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</si>
  <si>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</si>
  <si>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</si>
  <si>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</si>
  <si>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</si>
  <si>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</si>
  <si>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</si>
  <si>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</si>
  <si>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</si>
  <si>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</si>
  <si>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</si>
  <si>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</si>
  <si>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</si>
  <si>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</si>
  <si>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</si>
  <si>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</si>
  <si>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</si>
  <si>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</si>
  <si>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</si>
  <si>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</si>
  <si>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</si>
  <si>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</si>
  <si>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</si>
  <si>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</si>
  <si>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</si>
  <si>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</si>
  <si>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</si>
  <si>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</si>
  <si>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</si>
  <si>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</si>
  <si>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</si>
  <si>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</si>
  <si>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</si>
  <si>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</si>
  <si>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</si>
  <si>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</si>
  <si>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</si>
  <si>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</si>
  <si>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</si>
  <si>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</si>
  <si>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</si>
  <si>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</si>
  <si>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</si>
  <si>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</si>
  <si>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</si>
  <si>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</si>
  <si>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</si>
  <si>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</si>
  <si>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</si>
  <si>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</si>
  <si>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</si>
  <si>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</si>
  <si>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</si>
  <si>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</si>
  <si>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</si>
  <si>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</si>
  <si>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</si>
  <si>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</si>
  <si>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</si>
  <si>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</si>
  <si>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</si>
  <si>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</si>
  <si>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</si>
  <si>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</si>
  <si>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</si>
  <si>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</si>
  <si>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</si>
  <si>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</si>
  <si>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</si>
  <si>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</si>
  <si>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</si>
  <si>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</si>
  <si>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</si>
  <si>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</si>
  <si>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</si>
  <si>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</si>
  <si>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</si>
  <si>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</si>
  <si>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</si>
  <si>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</si>
  <si>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</si>
  <si>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</si>
  <si>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</si>
  <si>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</si>
  <si>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</si>
  <si>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</si>
  <si>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</si>
  <si>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</si>
  <si>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</si>
  <si>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</si>
  <si>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</si>
  <si>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</si>
  <si>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</si>
  <si>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</si>
  <si>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</si>
  <si>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</si>
  <si>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</si>
  <si>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</si>
  <si>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</si>
  <si>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</si>
  <si>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</si>
  <si>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</si>
  <si>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</si>
  <si>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</si>
  <si>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</si>
  <si>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</si>
  <si>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</si>
  <si>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</si>
  <si>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</si>
  <si>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</si>
  <si>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</si>
  <si>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</si>
  <si>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</si>
  <si>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</si>
  <si>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</si>
  <si>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</si>
  <si>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</si>
  <si>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</si>
  <si>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</si>
  <si>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</si>
  <si>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</si>
  <si>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</si>
  <si>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</si>
  <si>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</si>
  <si>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</si>
  <si>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</si>
  <si>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</si>
  <si>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</si>
  <si>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</si>
  <si>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</si>
  <si>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</si>
  <si>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</si>
  <si>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</si>
  <si>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</si>
  <si>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</si>
  <si>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</si>
  <si>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</si>
  <si>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</si>
  <si>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</si>
  <si>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</si>
  <si>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</si>
  <si>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</si>
  <si>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</si>
  <si>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</si>
  <si>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</si>
  <si>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</si>
  <si>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</si>
  <si>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</si>
  <si>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</si>
  <si>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</si>
  <si>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</si>
  <si>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</si>
  <si>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</si>
  <si>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</si>
  <si>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</si>
  <si>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</si>
  <si>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</si>
  <si>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</si>
  <si>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</si>
  <si>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</si>
  <si>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</si>
  <si>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</si>
  <si>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</si>
  <si>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</si>
  <si>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</si>
  <si>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</si>
  <si>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</si>
  <si>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</si>
  <si>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</si>
  <si>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</si>
  <si>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</si>
  <si>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</si>
  <si>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</si>
  <si>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</si>
  <si>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</si>
  <si>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</si>
  <si>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</si>
  <si>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</si>
  <si>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</si>
  <si>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</si>
  <si>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</si>
  <si>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</si>
  <si>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</si>
  <si>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</si>
  <si>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</si>
  <si>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</si>
  <si>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</si>
  <si>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</si>
  <si>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</si>
  <si>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</si>
  <si>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</si>
  <si>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</si>
  <si>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</si>
  <si>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</si>
  <si>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</si>
  <si>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</si>
  <si>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</si>
  <si>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</si>
  <si>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</si>
  <si>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</si>
  <si>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</si>
  <si>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</si>
  <si>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</si>
  <si>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</si>
  <si>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</si>
  <si>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</si>
  <si>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</si>
  <si>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</si>
  <si>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</si>
  <si>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</si>
  <si>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</si>
  <si>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</si>
  <si>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</si>
  <si>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</si>
  <si>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</si>
  <si>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</si>
  <si>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</si>
  <si>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</si>
  <si>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</si>
  <si>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</si>
  <si>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</si>
  <si>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</si>
  <si>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</si>
  <si>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</si>
  <si>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</si>
  <si>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</si>
  <si>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</si>
  <si>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</si>
  <si>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</si>
  <si>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</si>
  <si>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</si>
  <si>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</si>
  <si>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</si>
  <si>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</si>
  <si>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</si>
  <si>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</si>
  <si>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</si>
  <si>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</si>
  <si>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</si>
  <si>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</si>
  <si>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</si>
  <si>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</si>
  <si>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</si>
  <si>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</si>
  <si>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</si>
  <si>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</si>
  <si>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</si>
  <si>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</si>
  <si>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</si>
  <si>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</si>
  <si>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</si>
  <si>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</si>
  <si>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</si>
  <si>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</si>
  <si>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</si>
  <si>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</si>
  <si>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</si>
  <si>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</si>
  <si>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</si>
  <si>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</si>
  <si>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</si>
  <si>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</si>
  <si>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</si>
  <si>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</si>
  <si>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</si>
  <si>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</si>
  <si>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</si>
  <si>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</si>
  <si>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</si>
  <si>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</si>
  <si>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</si>
  <si>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</si>
  <si>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</si>
  <si>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</si>
  <si>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</si>
  <si>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</si>
  <si>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</si>
  <si>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</si>
  <si>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</si>
  <si>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</si>
  <si>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</si>
  <si>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</si>
  <si>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</si>
  <si>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</si>
  <si>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</si>
  <si>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</si>
  <si>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</si>
  <si>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</si>
  <si>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</si>
  <si>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</si>
  <si>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</si>
  <si>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</si>
  <si>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</si>
  <si>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</si>
  <si>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</si>
  <si>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</si>
  <si>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</si>
  <si>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</si>
  <si>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</si>
  <si>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</si>
  <si>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</si>
  <si>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</si>
  <si>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</si>
  <si>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</si>
  <si>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</si>
  <si>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</si>
  <si>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</si>
  <si>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</si>
  <si>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</si>
  <si>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</si>
  <si>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</si>
  <si>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</si>
  <si>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</si>
  <si>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</si>
  <si>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</si>
  <si>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</si>
  <si>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</si>
  <si>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</si>
  <si>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</si>
  <si>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</si>
  <si>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</si>
  <si>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</si>
  <si>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</si>
  <si>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</si>
  <si>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</si>
  <si>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</si>
  <si>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</si>
  <si>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</si>
  <si>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</si>
  <si>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</si>
  <si>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</si>
  <si>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</si>
  <si>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</si>
  <si>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</si>
  <si>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</si>
  <si>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</si>
  <si>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</si>
  <si>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</si>
  <si>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</si>
  <si>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</si>
  <si>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</si>
  <si>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</si>
  <si>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</si>
  <si>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</si>
  <si>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</si>
  <si>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</si>
  <si>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</si>
  <si>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</si>
  <si>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</si>
  <si>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</si>
  <si>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</si>
  <si>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</si>
  <si>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</si>
  <si>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</si>
  <si>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</si>
  <si>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</si>
  <si>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</si>
  <si>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</si>
  <si>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</si>
  <si>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</si>
  <si>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</si>
  <si>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</si>
  <si>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</si>
  <si>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</si>
  <si>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</si>
  <si>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</si>
  <si>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</si>
  <si>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</si>
  <si>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</si>
  <si>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</si>
  <si>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</si>
  <si>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</si>
  <si>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</si>
  <si>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</si>
  <si>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</si>
  <si>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</si>
  <si>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</si>
  <si>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</si>
  <si>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</si>
  <si>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</si>
  <si>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</si>
  <si>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</si>
  <si>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</si>
  <si>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</si>
  <si>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</si>
  <si>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</si>
  <si>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</si>
  <si>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</si>
  <si>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</si>
  <si>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</si>
  <si>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</si>
  <si>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</si>
  <si>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</si>
  <si>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</si>
  <si>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</si>
  <si>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</si>
  <si>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</si>
  <si>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</si>
  <si>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</si>
  <si>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</si>
  <si>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</si>
  <si>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</si>
  <si>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</si>
  <si>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</si>
  <si>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</si>
  <si>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</si>
  <si>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</si>
  <si>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</si>
  <si>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</si>
  <si>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</si>
  <si>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</si>
  <si>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</si>
  <si>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</si>
  <si>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</si>
  <si>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</si>
  <si>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</si>
  <si>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</si>
  <si>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</si>
  <si>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</si>
  <si>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</si>
  <si>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</si>
  <si>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</si>
  <si>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</si>
  <si>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</si>
  <si>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</si>
  <si>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</si>
  <si>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</si>
  <si>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</si>
  <si>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</si>
  <si>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</si>
  <si>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</si>
  <si>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</si>
  <si>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</si>
  <si>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</si>
  <si>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</si>
  <si>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</si>
  <si>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</si>
  <si>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</si>
  <si>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</si>
  <si>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</si>
  <si>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</si>
  <si>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</si>
  <si>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</si>
  <si>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</si>
  <si>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</si>
  <si>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</si>
  <si>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</si>
  <si>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</si>
  <si>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</si>
  <si>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</si>
  <si>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</si>
  <si>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</si>
  <si>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</si>
  <si>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</si>
  <si>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</si>
  <si>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</si>
  <si>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</si>
  <si>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</si>
  <si>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</si>
  <si>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</si>
  <si>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</si>
  <si>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</si>
  <si>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</si>
  <si>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</si>
  <si>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</si>
  <si>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</si>
  <si>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</si>
  <si>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</si>
  <si>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</si>
  <si>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</si>
  <si>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</si>
  <si>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</si>
  <si>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</si>
  <si>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</si>
  <si>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</si>
  <si>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</si>
  <si>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</si>
  <si>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</si>
  <si>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</si>
  <si>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</si>
  <si>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</si>
  <si>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</si>
  <si>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</si>
  <si>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</si>
  <si>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</si>
  <si>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</si>
  <si>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</si>
  <si>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</si>
  <si>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</si>
  <si>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</si>
  <si>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</si>
  <si>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</si>
  <si>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</si>
  <si>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</si>
  <si>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</si>
  <si>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</si>
  <si>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</si>
  <si>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</si>
  <si>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</si>
  <si>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</si>
  <si>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</si>
  <si>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</si>
  <si>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</si>
  <si>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</si>
  <si>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</si>
  <si>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</si>
  <si>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</si>
  <si>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</si>
  <si>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</si>
  <si>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</si>
  <si>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</si>
  <si>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</si>
  <si>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</si>
  <si>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</si>
  <si>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</si>
  <si>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</si>
  <si>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</si>
  <si>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</si>
  <si>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</si>
  <si>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</si>
  <si>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</si>
  <si>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</si>
  <si>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</si>
  <si>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</si>
  <si>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</si>
  <si>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</si>
  <si>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</si>
  <si>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</si>
  <si>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</si>
  <si>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</si>
  <si>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</si>
  <si>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</si>
  <si>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</si>
  <si>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</si>
  <si>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</si>
  <si>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</si>
  <si>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</si>
  <si>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</si>
  <si>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</si>
  <si>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</si>
  <si>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</si>
  <si>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</si>
  <si>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</si>
  <si>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</si>
  <si>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</si>
  <si>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</si>
  <si>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</si>
  <si>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</si>
  <si>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</si>
  <si>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</si>
  <si>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</si>
  <si>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</si>
  <si>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</si>
  <si>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</si>
  <si>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</si>
  <si>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</si>
  <si>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</si>
  <si>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</si>
  <si>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</si>
  <si>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</si>
  <si>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</si>
  <si>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</si>
  <si>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</si>
  <si>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</si>
  <si>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</si>
  <si>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</si>
  <si>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</si>
  <si>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</si>
  <si>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</si>
  <si>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</si>
  <si>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</si>
  <si>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</si>
  <si>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</si>
  <si>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</si>
  <si>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</si>
  <si>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</si>
  <si>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</si>
  <si>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</si>
  <si>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</si>
  <si>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</si>
  <si>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</si>
  <si>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</si>
  <si>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</si>
  <si>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</si>
  <si>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</si>
  <si>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</si>
  <si>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</si>
  <si>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</si>
  <si>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</si>
  <si>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</si>
  <si>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</si>
  <si>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</si>
  <si>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</si>
  <si>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</si>
  <si>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</si>
  <si>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</si>
  <si>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</si>
  <si>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</si>
  <si>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</si>
  <si>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</si>
  <si>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</si>
  <si>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</si>
  <si>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</si>
  <si>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</si>
  <si>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</si>
  <si>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</si>
  <si>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</si>
  <si>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</si>
  <si>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</si>
  <si>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</si>
  <si>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</si>
  <si>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</si>
  <si>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</si>
  <si>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</si>
  <si>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</si>
  <si>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</si>
  <si>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</si>
  <si>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</si>
  <si>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</si>
  <si>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</si>
  <si>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</si>
  <si>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</si>
  <si>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</si>
  <si>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</si>
  <si>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</si>
  <si>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</si>
  <si>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</si>
  <si>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</si>
  <si>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</si>
  <si>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</si>
  <si>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</si>
  <si>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</si>
  <si>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</si>
  <si>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</si>
  <si>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</si>
  <si>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</si>
  <si>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</si>
  <si>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</si>
  <si>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</si>
  <si>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</si>
  <si>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</si>
  <si>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</si>
  <si>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</si>
  <si>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</si>
  <si>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</si>
  <si>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</si>
  <si>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</si>
  <si>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</si>
  <si>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</si>
  <si>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</si>
  <si>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</si>
  <si>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</si>
  <si>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</si>
  <si>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</si>
  <si>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</si>
  <si>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</si>
  <si>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</si>
  <si>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</si>
  <si>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</si>
  <si>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</si>
  <si>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</si>
  <si>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</si>
  <si>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</si>
  <si>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</si>
  <si>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</si>
  <si>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</si>
  <si>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</si>
  <si>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</si>
  <si>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</si>
  <si>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</si>
  <si>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</si>
  <si>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</si>
  <si>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</si>
  <si>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</si>
  <si>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</si>
  <si>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</si>
  <si>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</si>
  <si>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</si>
  <si>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</si>
  <si>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</si>
  <si>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</si>
  <si>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</si>
  <si>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</si>
  <si>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</si>
  <si>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</si>
  <si>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</si>
  <si>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</si>
  <si>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</si>
  <si>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</si>
  <si>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</si>
  <si>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</si>
  <si>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</si>
  <si>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</si>
  <si>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</si>
  <si>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</si>
  <si>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</si>
  <si>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</si>
  <si>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</si>
  <si>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</si>
  <si>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</si>
  <si>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</si>
  <si>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</si>
  <si>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</si>
  <si>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</si>
  <si>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</si>
  <si>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</si>
  <si>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</si>
  <si>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</si>
  <si>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</si>
  <si>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</si>
  <si>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</si>
  <si>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</si>
  <si>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</si>
  <si>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</si>
  <si>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</si>
  <si>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</si>
  <si>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</si>
  <si>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</si>
  <si>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</si>
  <si>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</si>
  <si>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</si>
  <si>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</si>
  <si>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</si>
  <si>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</si>
  <si>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</si>
  <si>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</si>
  <si>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</si>
  <si>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</si>
  <si>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</si>
  <si>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</si>
  <si>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</si>
  <si>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</si>
  <si>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</si>
  <si>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</si>
  <si>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</si>
  <si>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</si>
  <si>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</si>
  <si>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</si>
  <si>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</si>
  <si>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</si>
  <si>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</si>
  <si>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</si>
  <si>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</si>
  <si>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</si>
  <si>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</si>
  <si>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</si>
  <si>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</si>
  <si>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</si>
  <si>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</si>
  <si>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</si>
  <si>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</si>
  <si>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</si>
  <si>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</si>
  <si>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</si>
  <si>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</si>
  <si>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</si>
  <si>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</si>
  <si>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</si>
  <si>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</si>
  <si>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</si>
  <si>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</si>
  <si>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</si>
  <si>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</si>
  <si>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</si>
  <si>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</si>
  <si>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</si>
  <si>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</si>
  <si>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</si>
  <si>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</si>
  <si>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</si>
  <si>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</si>
  <si>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</si>
  <si>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</si>
  <si>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</si>
  <si>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</si>
  <si>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</si>
  <si>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</si>
  <si>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</si>
  <si>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</si>
  <si>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</si>
  <si>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</si>
  <si>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</si>
  <si>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</si>
  <si>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</si>
  <si>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</si>
  <si>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</si>
  <si>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</si>
  <si>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</si>
  <si>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</si>
  <si>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</si>
  <si>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</si>
  <si>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</si>
  <si>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</si>
  <si>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</si>
  <si>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</si>
  <si>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</si>
  <si>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</si>
  <si>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</si>
  <si>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</si>
  <si>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</si>
  <si>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</si>
  <si>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</si>
  <si>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</si>
  <si>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</si>
  <si>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</si>
  <si>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</si>
  <si>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</si>
  <si>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</si>
  <si>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</si>
  <si>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</si>
  <si>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</si>
  <si>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</si>
  <si>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</si>
  <si>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</si>
  <si>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</si>
  <si>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</si>
  <si>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</si>
  <si>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</si>
  <si>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</si>
  <si>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</si>
  <si>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</si>
  <si>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</si>
  <si>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</si>
  <si>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</si>
  <si>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</si>
  <si>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</si>
  <si>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</si>
  <si>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</si>
  <si>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</si>
  <si>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</si>
  <si>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</si>
  <si>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</si>
  <si>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</si>
  <si>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</si>
  <si>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</si>
  <si>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</si>
  <si>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</si>
  <si>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</si>
  <si>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</si>
  <si>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</si>
  <si>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</si>
  <si>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</si>
  <si>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</si>
  <si>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</si>
  <si>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</si>
  <si>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</si>
  <si>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</si>
  <si>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</si>
  <si>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</si>
  <si>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</si>
  <si>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</si>
  <si>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</si>
  <si>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</si>
  <si>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</si>
  <si>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</si>
  <si>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</si>
  <si>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</si>
  <si>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</si>
  <si>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</si>
  <si>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</si>
  <si>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</si>
  <si>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</si>
  <si>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</si>
  <si>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</si>
  <si>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</si>
  <si>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</si>
  <si>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</si>
  <si>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</si>
  <si>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</si>
  <si>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</si>
  <si>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</si>
  <si>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</si>
  <si>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</si>
  <si>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</si>
  <si>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</si>
  <si>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</si>
  <si>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</si>
  <si>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</si>
  <si>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</si>
  <si>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</si>
  <si>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</si>
  <si>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</si>
  <si>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</si>
  <si>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</si>
  <si>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</si>
  <si>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</si>
  <si>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</si>
  <si>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</si>
  <si>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</si>
  <si>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</si>
  <si>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</si>
  <si>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</si>
  <si>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</si>
  <si>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</si>
  <si>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</si>
  <si>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</si>
  <si>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</si>
  <si>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</si>
  <si>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</si>
  <si>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</si>
  <si>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</si>
  <si>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</si>
  <si>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</si>
  <si>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</si>
  <si>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</si>
  <si>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</si>
  <si>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</si>
  <si>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</si>
  <si>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</si>
  <si>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</si>
  <si>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</si>
  <si>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</si>
  <si>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</si>
  <si>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</si>
  <si>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</si>
  <si>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</si>
  <si>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</si>
  <si>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</si>
  <si>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</si>
  <si>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</si>
  <si>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</si>
  <si>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</si>
  <si>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</si>
  <si>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</si>
  <si>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</si>
  <si>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</si>
  <si>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</si>
  <si>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</si>
  <si>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</si>
  <si>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</si>
  <si>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</si>
  <si>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</si>
  <si>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</si>
  <si>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</si>
  <si>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</si>
  <si>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</si>
  <si>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</si>
  <si>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</si>
  <si>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</si>
  <si>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</si>
  <si>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</si>
  <si>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</si>
  <si>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</si>
  <si>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</si>
  <si>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</si>
  <si>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</si>
  <si>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</si>
  <si>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</si>
  <si>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</si>
  <si>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</si>
  <si>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</si>
  <si>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</si>
  <si>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</si>
  <si>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</si>
  <si>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</si>
  <si>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</si>
  <si>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</si>
  <si>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</si>
  <si>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</si>
  <si>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</si>
  <si>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</si>
  <si>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</si>
  <si>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</si>
  <si>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</si>
  <si>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</si>
  <si>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</si>
  <si>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</si>
  <si>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</si>
  <si>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</si>
  <si>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</si>
  <si>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</si>
  <si>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</si>
  <si>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</si>
  <si>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</si>
  <si>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</si>
  <si>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</si>
  <si>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</si>
  <si>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</si>
  <si>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</si>
  <si>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</si>
  <si>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</si>
  <si>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</si>
  <si>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</si>
  <si>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</si>
  <si>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</si>
  <si>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</si>
  <si>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</si>
  <si>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</si>
  <si>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</si>
  <si>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</si>
  <si>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</si>
  <si>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</si>
  <si>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</si>
  <si>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</si>
  <si>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</si>
  <si>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</si>
  <si>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</si>
  <si>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</si>
  <si>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</si>
  <si>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</si>
  <si>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</si>
  <si>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</si>
  <si>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</si>
  <si>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</si>
  <si>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</si>
  <si>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</si>
  <si>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</si>
  <si>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</si>
  <si>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</si>
  <si>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</si>
  <si>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</si>
  <si>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</si>
  <si>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</si>
  <si>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</si>
  <si>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</si>
  <si>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</si>
  <si>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</si>
  <si>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</si>
  <si>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</si>
  <si>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</si>
  <si>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</si>
  <si>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</si>
  <si>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</si>
  <si>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</si>
  <si>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</si>
  <si>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</si>
  <si>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</si>
  <si>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</si>
  <si>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</si>
  <si>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</si>
  <si>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</si>
  <si>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</si>
  <si>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</si>
  <si>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</si>
  <si>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</si>
  <si>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</si>
  <si>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</si>
  <si>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</si>
  <si>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</si>
  <si>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</si>
  <si>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</si>
  <si>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</si>
  <si>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</si>
  <si>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</si>
  <si>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</si>
  <si>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</si>
  <si>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</si>
  <si>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</si>
  <si>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</si>
  <si>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</si>
  <si>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</si>
  <si>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</si>
  <si>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</si>
  <si>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</si>
  <si>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</si>
  <si>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</si>
  <si>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</si>
  <si>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</si>
  <si>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</si>
  <si>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</si>
  <si>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</si>
  <si>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</si>
  <si>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</si>
  <si>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</si>
  <si>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</si>
  <si>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</si>
  <si>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</si>
  <si>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</si>
  <si>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</si>
  <si>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</si>
  <si>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</si>
  <si>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</si>
  <si>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</si>
  <si>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</si>
  <si>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</si>
  <si>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</si>
  <si>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</si>
  <si>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</si>
  <si>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</si>
  <si>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</si>
  <si>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</si>
  <si>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</si>
  <si>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</si>
  <si>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</si>
  <si>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</si>
  <si>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</si>
  <si>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</si>
  <si>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</si>
  <si>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</si>
  <si>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</si>
  <si>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</si>
  <si>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</si>
  <si>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</si>
  <si>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</si>
  <si>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</si>
  <si>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</si>
  <si>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</si>
  <si>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</si>
  <si>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</si>
  <si>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</si>
  <si>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</si>
  <si>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</si>
  <si>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</si>
  <si>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</si>
  <si>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</si>
  <si>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</si>
  <si>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</si>
  <si>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</si>
  <si>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</si>
  <si>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</si>
  <si>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</si>
  <si>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</si>
  <si>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</si>
  <si>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</si>
  <si>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</si>
  <si>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</si>
  <si>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</si>
  <si>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</si>
  <si>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</si>
  <si>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</si>
  <si>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</si>
  <si>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</si>
  <si>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</si>
  <si>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</si>
  <si>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</si>
  <si>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</si>
  <si>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</si>
  <si>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</si>
  <si>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</si>
  <si>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</si>
  <si>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</si>
  <si>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</si>
  <si>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</si>
  <si>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</si>
  <si>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</si>
  <si>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</si>
  <si>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</si>
  <si>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</si>
  <si>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</si>
  <si>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</si>
  <si>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</si>
  <si>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</si>
  <si>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</si>
  <si>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</si>
  <si>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</si>
  <si>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</si>
  <si>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</si>
  <si>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</si>
  <si>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</si>
  <si>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</si>
  <si>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</si>
  <si>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</si>
  <si>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</si>
  <si>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</si>
  <si>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</si>
  <si>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</si>
  <si>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</si>
  <si>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</si>
  <si>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</si>
  <si>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</si>
  <si>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</si>
  <si>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</si>
  <si>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</si>
  <si>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</si>
  <si>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</si>
  <si>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</si>
  <si>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</si>
  <si>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</si>
  <si>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</si>
  <si>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</si>
  <si>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</si>
  <si>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</si>
  <si>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</si>
  <si>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</si>
  <si>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</si>
  <si>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</si>
  <si>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</si>
  <si>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</si>
  <si>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</si>
  <si>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</si>
  <si>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</si>
  <si>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</si>
  <si>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</si>
  <si>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</si>
  <si>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</si>
  <si>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</si>
  <si>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</si>
  <si>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</si>
  <si>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</si>
  <si>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</si>
  <si>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</si>
  <si>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</si>
  <si>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</si>
  <si>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</si>
  <si>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</si>
  <si>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</si>
  <si>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</si>
  <si>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</si>
  <si>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</si>
  <si>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</si>
  <si>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</si>
  <si>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</si>
  <si>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</si>
  <si>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</si>
  <si>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</si>
  <si>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</si>
  <si>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</si>
  <si>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</si>
  <si>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</si>
  <si>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</si>
  <si>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</si>
  <si>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</si>
  <si>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</si>
  <si>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</si>
  <si>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</si>
  <si>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</si>
  <si>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</si>
  <si>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</si>
  <si>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</si>
  <si>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</si>
  <si>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</si>
  <si>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</si>
  <si>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</si>
  <si>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</si>
  <si>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</si>
  <si>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</si>
  <si>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</si>
  <si>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</si>
  <si>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</si>
  <si>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</si>
  <si>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</si>
  <si>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</si>
  <si>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</si>
  <si>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</si>
  <si>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</si>
  <si>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</si>
  <si>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</si>
  <si>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</si>
  <si>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</si>
  <si>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</si>
  <si>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</si>
  <si>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</si>
  <si>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</si>
  <si>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</si>
  <si>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</si>
  <si>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</si>
  <si>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</si>
  <si>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</si>
  <si>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</si>
  <si>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</si>
  <si>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</si>
  <si>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</si>
  <si>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</si>
  <si>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</si>
  <si>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</si>
  <si>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</si>
  <si>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</si>
  <si>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</si>
  <si>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</si>
  <si>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</si>
  <si>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</si>
  <si>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</si>
  <si>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</si>
  <si>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</si>
  <si>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</si>
  <si>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</si>
  <si>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</si>
  <si>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</si>
  <si>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</si>
  <si>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</si>
  <si>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</si>
  <si>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</si>
  <si>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</si>
  <si>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</si>
  <si>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</si>
  <si>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</si>
  <si>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</si>
  <si>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</si>
  <si>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</si>
  <si>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</si>
  <si>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</si>
  <si>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</si>
  <si>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</si>
  <si>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</si>
  <si>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</si>
  <si>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</si>
  <si>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</si>
  <si>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</si>
  <si>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</si>
  <si>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</si>
  <si>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</si>
  <si>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</si>
  <si>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</si>
  <si>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</si>
  <si>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</si>
  <si>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</si>
  <si>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</si>
  <si>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</si>
  <si>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</si>
  <si>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</si>
  <si>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</si>
  <si>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</si>
  <si>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</si>
  <si>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</si>
  <si>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</si>
  <si>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</si>
  <si>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</si>
  <si>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</si>
  <si>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</si>
  <si>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</si>
  <si>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</si>
  <si>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</si>
  <si>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</si>
  <si>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</si>
  <si>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</si>
  <si>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</si>
  <si>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</si>
  <si>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</si>
  <si>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</si>
  <si>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</si>
  <si>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</si>
  <si>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</si>
  <si>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</si>
  <si>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</si>
  <si>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</si>
  <si>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</si>
  <si>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</si>
  <si>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</si>
  <si>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</si>
  <si>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</si>
  <si>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</si>
  <si>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</si>
  <si>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</si>
  <si>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</si>
  <si>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</si>
  <si>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</si>
  <si>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</si>
  <si>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</si>
  <si>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</si>
  <si>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</si>
  <si>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</si>
  <si>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</si>
  <si>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</si>
  <si>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</si>
  <si>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</si>
  <si>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</si>
  <si>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</si>
  <si>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</si>
  <si>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</si>
  <si>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</si>
  <si>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</si>
  <si>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</si>
  <si>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</si>
  <si>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</si>
  <si>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</si>
  <si>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</si>
  <si>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</si>
  <si>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</si>
  <si>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</si>
  <si>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</si>
  <si>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</si>
  <si>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</si>
  <si>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</si>
  <si>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</si>
  <si>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</si>
  <si>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</si>
  <si>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</si>
  <si>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</si>
  <si>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</si>
  <si>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</si>
  <si>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</si>
  <si>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</si>
  <si>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</si>
  <si>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</si>
  <si>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</si>
  <si>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</si>
  <si>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</si>
  <si>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</si>
  <si>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</si>
  <si>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</si>
  <si>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</si>
  <si>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</si>
  <si>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</si>
  <si>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</si>
  <si>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</si>
  <si>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</si>
  <si>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</si>
  <si>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</si>
  <si>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</si>
  <si>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</si>
  <si>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</si>
  <si>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</si>
  <si>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</si>
  <si>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</si>
  <si>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</si>
  <si>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</si>
  <si>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</si>
  <si>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</si>
  <si>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</si>
  <si>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</si>
  <si>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</si>
  <si>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</si>
  <si>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</si>
  <si>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</si>
  <si>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</si>
  <si>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</si>
  <si>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</si>
  <si>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</si>
  <si>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</si>
  <si>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</si>
  <si>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</si>
  <si>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</si>
  <si>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</si>
  <si>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</si>
  <si>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</si>
  <si>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</si>
  <si>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</si>
  <si>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</si>
  <si>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</si>
  <si>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</si>
  <si>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</si>
  <si>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</si>
  <si>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</si>
  <si>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</si>
  <si>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</si>
  <si>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</si>
  <si>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</si>
  <si>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</si>
  <si>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</si>
  <si>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</si>
  <si>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</si>
  <si>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</si>
  <si>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</si>
  <si>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</si>
  <si>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</si>
  <si>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</si>
  <si>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</si>
  <si>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</si>
  <si>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</si>
  <si>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</si>
  <si>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</si>
  <si>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</si>
  <si>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</si>
  <si>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</si>
  <si>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</si>
  <si>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</si>
  <si>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</si>
  <si>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</si>
  <si>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</si>
  <si>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</si>
  <si>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</si>
  <si>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</si>
  <si>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</si>
  <si>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</si>
  <si>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</si>
  <si>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</si>
  <si>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</si>
  <si>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</si>
  <si>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</si>
  <si>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</si>
  <si>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</si>
  <si>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</si>
  <si>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</si>
  <si>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</si>
  <si>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</si>
  <si>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</si>
  <si>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</si>
  <si>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</si>
  <si>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</si>
  <si>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</si>
  <si>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</si>
  <si>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</si>
  <si>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</si>
  <si>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</si>
  <si>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</si>
  <si>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</si>
  <si>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</si>
  <si>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</si>
  <si>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</si>
  <si>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</si>
  <si>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</si>
  <si>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</si>
  <si>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</si>
  <si>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</si>
  <si>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</si>
  <si>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</si>
  <si>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</si>
  <si>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</si>
  <si>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</si>
  <si>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</si>
  <si>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</si>
  <si>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</si>
  <si>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</si>
  <si>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</si>
  <si>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</si>
  <si>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</si>
  <si>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</si>
  <si>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</si>
  <si>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</si>
  <si>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</si>
  <si>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</si>
  <si>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</si>
  <si>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</si>
  <si>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</si>
  <si>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</si>
  <si>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</si>
  <si>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</si>
  <si>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</si>
  <si>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</si>
  <si>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</si>
  <si>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</si>
  <si>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</si>
  <si>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</si>
  <si>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</si>
  <si>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</si>
  <si>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</si>
  <si>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</si>
  <si>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</si>
  <si>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</si>
  <si>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</si>
  <si>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</si>
  <si>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</si>
  <si>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</si>
  <si>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</si>
  <si>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</si>
  <si>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</si>
  <si>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</si>
  <si>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</si>
  <si>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</si>
  <si>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</si>
  <si>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</si>
  <si>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</si>
  <si>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</si>
  <si>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</si>
  <si>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</si>
  <si>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</si>
  <si>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</si>
  <si>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</si>
  <si>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</si>
  <si>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</si>
  <si>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</si>
  <si>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</si>
  <si>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</si>
  <si>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</si>
  <si>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</si>
  <si>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</si>
  <si>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</si>
  <si>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</si>
  <si>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</si>
  <si>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</si>
  <si>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</si>
  <si>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</si>
  <si>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</si>
  <si>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</si>
  <si>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</si>
  <si>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</si>
  <si>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</si>
  <si>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</si>
  <si>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</si>
  <si>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</si>
  <si>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</si>
  <si>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</si>
  <si>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</si>
  <si>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</si>
  <si>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</si>
  <si>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</si>
  <si>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</si>
  <si>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</si>
  <si>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</si>
  <si>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</si>
  <si>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</si>
  <si>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</si>
  <si>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</si>
  <si>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</si>
  <si>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</si>
  <si>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</si>
  <si>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</si>
  <si>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</si>
  <si>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</si>
  <si>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</si>
  <si>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</si>
  <si>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</si>
  <si>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</si>
  <si>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</si>
  <si>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</si>
  <si>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</si>
  <si>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</si>
  <si>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</si>
  <si>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</si>
  <si>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</si>
  <si>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</si>
  <si>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</si>
  <si>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</si>
  <si>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</si>
  <si>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</si>
  <si>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</si>
  <si>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</si>
  <si>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</si>
  <si>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</si>
  <si>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</si>
  <si>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</si>
  <si>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</si>
  <si>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</si>
  <si>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</si>
  <si>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</si>
  <si>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</si>
  <si>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</si>
  <si>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</si>
  <si>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</si>
  <si>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</si>
  <si>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</si>
  <si>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</si>
  <si>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</si>
  <si>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</si>
  <si>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</si>
  <si>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</si>
  <si>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</si>
  <si>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</si>
  <si>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</si>
  <si>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</si>
  <si>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</si>
  <si>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</si>
  <si>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</si>
  <si>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</si>
  <si>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</si>
  <si>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</si>
  <si>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</si>
  <si>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</si>
  <si>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</si>
  <si>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</si>
  <si>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</si>
  <si>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</si>
  <si>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</si>
  <si>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</si>
  <si>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</si>
  <si>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</si>
  <si>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</si>
  <si>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</si>
  <si>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</si>
  <si>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</si>
  <si>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</si>
  <si>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</si>
  <si>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</si>
  <si>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</si>
  <si>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</si>
  <si>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</si>
  <si>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</si>
  <si>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</si>
  <si>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</si>
  <si>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</si>
  <si>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</si>
  <si>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</si>
  <si>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</si>
  <si>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</si>
  <si>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</si>
  <si>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</si>
  <si>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</si>
  <si>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</si>
  <si>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</si>
  <si>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</si>
  <si>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</si>
  <si>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</si>
  <si>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</si>
  <si>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</si>
  <si>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</si>
  <si>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</si>
  <si>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</si>
  <si>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</si>
  <si>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</si>
  <si>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</si>
  <si>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</si>
  <si>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</si>
  <si>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</si>
  <si>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</si>
  <si>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</si>
  <si>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</si>
  <si>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</si>
  <si>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</si>
  <si>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</si>
  <si>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</si>
  <si>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</si>
  <si>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</si>
  <si>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</si>
  <si>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</si>
  <si>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</si>
  <si>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</si>
  <si>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</si>
  <si>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</si>
  <si>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</si>
  <si>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</si>
  <si>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</si>
  <si>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</si>
  <si>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</si>
  <si>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</si>
  <si>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</si>
  <si>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</si>
  <si>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</si>
  <si>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</si>
  <si>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</si>
  <si>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</si>
  <si>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</si>
  <si>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</si>
  <si>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</si>
  <si>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</si>
  <si>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</si>
  <si>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</si>
  <si>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</si>
  <si>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</si>
  <si>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</si>
  <si>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</si>
  <si>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</si>
  <si>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</si>
  <si>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</si>
  <si>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</si>
  <si>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</si>
  <si>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</si>
  <si>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</si>
  <si>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</si>
  <si>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</si>
  <si>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</si>
  <si>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</si>
  <si>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</si>
  <si>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</si>
  <si>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</si>
  <si>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</si>
  <si>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</si>
  <si>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</si>
  <si>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</si>
  <si>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</si>
  <si>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</si>
  <si>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</si>
  <si>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</si>
  <si>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</si>
  <si>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</si>
  <si>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</si>
  <si>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</si>
  <si>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</si>
  <si>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</si>
  <si>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</si>
  <si>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</si>
  <si>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</si>
  <si>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</si>
  <si>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</si>
  <si>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</si>
  <si>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</si>
  <si>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</si>
  <si>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</si>
  <si>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</si>
  <si>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</si>
  <si>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</si>
  <si>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</si>
  <si>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</si>
  <si>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</si>
  <si>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</si>
  <si>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</si>
  <si>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</si>
  <si>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</si>
  <si>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</si>
  <si>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</si>
  <si>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</si>
  <si>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</si>
  <si>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</si>
  <si>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</si>
  <si>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</si>
  <si>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</si>
  <si>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</si>
  <si>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</si>
  <si>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</si>
  <si>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</si>
  <si>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</si>
  <si>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</si>
  <si>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</si>
  <si>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</si>
  <si>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</si>
  <si>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</si>
  <si>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</si>
  <si>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</si>
  <si>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</si>
  <si>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</si>
  <si>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</si>
  <si>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</si>
  <si>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</si>
  <si>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</si>
  <si>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</si>
  <si>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</si>
  <si>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</si>
  <si>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</si>
  <si>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</si>
  <si>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</si>
  <si>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</si>
  <si>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</si>
  <si>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</si>
  <si>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</si>
  <si>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</si>
  <si>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</si>
  <si>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</si>
  <si>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</si>
  <si>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</si>
  <si>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</si>
  <si>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</si>
  <si>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</si>
  <si>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</si>
  <si>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</si>
  <si>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</si>
  <si>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</si>
  <si>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</si>
  <si>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</si>
  <si>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</si>
  <si>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</si>
  <si>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</si>
  <si>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</si>
  <si>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</si>
  <si>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</si>
  <si>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</si>
  <si>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</si>
  <si>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</si>
  <si>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</si>
  <si>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</si>
  <si>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</si>
  <si>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</si>
  <si>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</si>
  <si>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</si>
  <si>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</si>
  <si>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</si>
  <si>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</si>
  <si>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</si>
  <si>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</si>
  <si>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</si>
  <si>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</si>
  <si>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</si>
  <si>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</si>
  <si>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</si>
  <si>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</si>
  <si>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</si>
  <si>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</si>
  <si>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</si>
  <si>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</si>
  <si>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</si>
  <si>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</si>
  <si>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</si>
  <si>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</si>
  <si>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</si>
  <si>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</si>
  <si>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</si>
  <si>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</si>
  <si>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</si>
  <si>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</si>
  <si>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</si>
  <si>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</si>
  <si>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</si>
  <si>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</si>
  <si>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</si>
  <si>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</si>
  <si>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</si>
  <si>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</si>
  <si>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</si>
  <si>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</si>
  <si>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</si>
  <si>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</si>
  <si>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</si>
  <si>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</si>
  <si>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</si>
  <si>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</si>
  <si>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</si>
  <si>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</si>
  <si>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</si>
  <si>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</si>
  <si>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</si>
  <si>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</si>
  <si>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</si>
  <si>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</si>
  <si>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</si>
  <si>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</si>
  <si>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</si>
  <si>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</si>
  <si>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</si>
  <si>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</si>
  <si>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</si>
  <si>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</si>
  <si>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</si>
  <si>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</si>
  <si>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</si>
  <si>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</si>
  <si>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</si>
  <si>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</si>
  <si>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</si>
  <si>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</si>
  <si>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</si>
  <si>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</si>
  <si>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</si>
  <si>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</si>
  <si>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</si>
  <si>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</si>
  <si>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</si>
  <si>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</si>
  <si>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</si>
  <si>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</si>
  <si>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</si>
  <si>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</si>
  <si>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</si>
  <si>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</si>
  <si>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</si>
  <si>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</si>
  <si>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</si>
  <si>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</si>
  <si>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</si>
  <si>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</si>
  <si>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</si>
  <si>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</si>
  <si>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</si>
  <si>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</si>
  <si>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</si>
  <si>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</si>
  <si>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</si>
  <si>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</si>
  <si>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</si>
  <si>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</si>
  <si>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</si>
  <si>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</si>
  <si>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</si>
  <si>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</si>
  <si>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</si>
  <si>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</si>
  <si>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</si>
  <si>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</si>
  <si>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</si>
  <si>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</si>
  <si>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</si>
  <si>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</si>
  <si>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</si>
  <si>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</si>
  <si>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</si>
  <si>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</si>
  <si>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</si>
  <si>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</si>
  <si>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</si>
  <si>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</si>
  <si>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</si>
  <si>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</si>
  <si>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</si>
  <si>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</si>
  <si>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</si>
  <si>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</si>
  <si>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</si>
  <si>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</si>
  <si>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</si>
  <si>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</si>
  <si>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</si>
  <si>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</si>
  <si>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</si>
  <si>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</si>
  <si>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</si>
  <si>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</si>
  <si>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</si>
  <si>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</si>
  <si>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</si>
  <si>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</si>
  <si>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</si>
  <si>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</si>
  <si>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</si>
  <si>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</si>
  <si>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</si>
  <si>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</si>
  <si>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</si>
  <si>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</si>
  <si>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</si>
  <si>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</si>
  <si>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</si>
  <si>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</si>
  <si>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</si>
  <si>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</si>
  <si>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</si>
  <si>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</si>
  <si>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</si>
  <si>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</si>
  <si>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</si>
  <si>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</si>
  <si>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</si>
  <si>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</si>
  <si>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</si>
  <si>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</si>
  <si>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</si>
  <si>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</si>
  <si>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</si>
  <si>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</si>
  <si>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</si>
  <si>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</si>
  <si>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</si>
  <si>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</si>
  <si>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</si>
  <si>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</si>
  <si>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</si>
  <si>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</si>
  <si>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</si>
  <si>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</si>
  <si>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</si>
  <si>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</si>
  <si>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</si>
  <si>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</si>
  <si>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</si>
  <si>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</si>
  <si>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</si>
  <si>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</si>
  <si>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</si>
  <si>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</si>
  <si>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</si>
  <si>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</si>
  <si>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</si>
  <si>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</si>
  <si>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</si>
  <si>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</si>
  <si>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</si>
  <si>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</si>
  <si>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</si>
  <si>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</si>
  <si>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</si>
  <si>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</si>
  <si>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</si>
  <si>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</si>
  <si>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</si>
  <si>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</si>
  <si>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</si>
  <si>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</si>
  <si>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</si>
  <si>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</si>
  <si>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</si>
  <si>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</si>
  <si>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</si>
  <si>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</si>
  <si>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</si>
  <si>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</si>
  <si>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</si>
  <si>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</si>
  <si>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</si>
  <si>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</si>
  <si>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</si>
  <si>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</si>
  <si>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</si>
  <si>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</si>
  <si>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</si>
  <si>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</si>
  <si>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</si>
  <si>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</si>
  <si>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</si>
  <si>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</si>
  <si>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</si>
  <si>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</si>
  <si>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</si>
  <si>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</si>
  <si>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</si>
  <si>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</si>
  <si>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</si>
  <si>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</si>
  <si>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</si>
  <si>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</si>
  <si>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</si>
  <si>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</si>
  <si>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</si>
  <si>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</si>
  <si>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</si>
  <si>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</si>
  <si>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</si>
  <si>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</si>
  <si>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</si>
  <si>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</si>
  <si>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</si>
  <si>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</si>
  <si>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</si>
  <si>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</si>
  <si>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</si>
  <si>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</si>
  <si>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</si>
  <si>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</si>
  <si>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</si>
  <si>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</si>
  <si>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</si>
  <si>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</si>
  <si>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</si>
  <si>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</si>
  <si>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</si>
  <si>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</si>
  <si>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</si>
  <si>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</si>
  <si>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</si>
  <si>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</si>
  <si>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</si>
  <si>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</si>
  <si>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</si>
  <si>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</si>
  <si>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</si>
  <si>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</si>
  <si>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</si>
  <si>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</si>
  <si>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</si>
  <si>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</si>
  <si>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</si>
  <si>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</si>
  <si>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</si>
  <si>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</si>
  <si>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</si>
  <si>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</si>
  <si>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</si>
  <si>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</si>
  <si>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</si>
  <si>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</si>
  <si>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</si>
  <si>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</si>
  <si>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</si>
  <si>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</si>
  <si>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</si>
  <si>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</si>
  <si>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</si>
  <si>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</si>
  <si>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</si>
  <si>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</si>
  <si>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</si>
  <si>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</si>
  <si>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</si>
  <si>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</si>
  <si>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</si>
  <si>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</si>
  <si>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</si>
  <si>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</si>
  <si>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</si>
  <si>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</si>
  <si>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</si>
  <si>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</si>
  <si>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</si>
  <si>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</si>
  <si>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</si>
  <si>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</si>
  <si>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</si>
  <si>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</si>
  <si>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</si>
  <si>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</si>
  <si>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</si>
  <si>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</si>
  <si>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</si>
  <si>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</si>
  <si>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</si>
  <si>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</si>
  <si>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</si>
  <si>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</si>
  <si>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</si>
  <si>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</si>
  <si>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</si>
  <si>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</si>
  <si>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</si>
  <si>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</si>
  <si>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</si>
  <si>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</si>
  <si>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</si>
  <si>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</si>
  <si>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</si>
  <si>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</si>
  <si>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</si>
  <si>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</si>
  <si>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</si>
  <si>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</si>
  <si>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</si>
  <si>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</si>
  <si>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</si>
  <si>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</si>
  <si>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</si>
  <si>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</si>
  <si>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</si>
  <si>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</si>
  <si>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</si>
  <si>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</si>
  <si>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</si>
  <si>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</si>
  <si>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</si>
  <si>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</si>
  <si>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</si>
  <si>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</si>
  <si>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</si>
  <si>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</si>
  <si>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</si>
  <si>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</si>
  <si>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</si>
  <si>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</si>
  <si>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</si>
  <si>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</si>
  <si>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</si>
  <si>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</si>
  <si>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</si>
  <si>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</si>
  <si>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</si>
  <si>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</si>
  <si>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</si>
  <si>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</si>
  <si>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</si>
  <si>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</si>
  <si>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</si>
  <si>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</si>
  <si>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</si>
  <si>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</si>
  <si>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</si>
  <si>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</si>
  <si>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</si>
  <si>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</si>
  <si>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</si>
  <si>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</si>
  <si>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</si>
  <si>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</si>
  <si>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</si>
  <si>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</si>
  <si>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</si>
  <si>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</si>
  <si>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</si>
  <si>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</si>
  <si>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</si>
  <si>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</si>
  <si>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</si>
  <si>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</si>
  <si>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</si>
  <si>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</si>
  <si>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</si>
  <si>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</si>
  <si>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</si>
  <si>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</si>
  <si>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</si>
  <si>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</si>
  <si>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</si>
  <si>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</si>
  <si>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</si>
  <si>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</si>
  <si>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</si>
  <si>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</si>
  <si>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</si>
  <si>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</si>
  <si>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</si>
  <si>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</si>
  <si>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</si>
  <si>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</si>
  <si>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</si>
  <si>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</si>
  <si>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</si>
  <si>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</si>
  <si>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</si>
  <si>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</si>
  <si>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</si>
  <si>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</si>
  <si>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</si>
  <si>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</si>
  <si>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</si>
  <si>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</si>
  <si>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</si>
  <si>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</si>
  <si>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</si>
  <si>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</si>
  <si>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</si>
  <si>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</si>
  <si>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</si>
  <si>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</si>
  <si>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</si>
  <si>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</si>
  <si>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</si>
  <si>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</si>
  <si>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</si>
  <si>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</si>
  <si>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</si>
  <si>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</si>
  <si>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</si>
  <si>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</si>
  <si>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</si>
  <si>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</si>
  <si>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</si>
  <si>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</si>
  <si>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</si>
  <si>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</si>
  <si>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</si>
  <si>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</si>
  <si>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</si>
  <si>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</si>
  <si>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</si>
  <si>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</si>
  <si>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</si>
  <si>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</si>
  <si>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</si>
  <si>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</si>
  <si>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</si>
  <si>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</si>
  <si>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</si>
  <si>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</si>
  <si>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</si>
  <si>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</si>
  <si>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</si>
  <si>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</si>
  <si>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</si>
  <si>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</si>
  <si>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</si>
  <si>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</si>
  <si>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</si>
  <si>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</si>
  <si>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</si>
  <si>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</si>
  <si>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</si>
  <si>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</si>
  <si>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</si>
  <si>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</si>
  <si>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</si>
  <si>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</si>
  <si>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</si>
  <si>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</si>
  <si>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</si>
  <si>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</si>
  <si>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</si>
  <si>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</si>
  <si>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</si>
  <si>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</si>
  <si>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</si>
  <si>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</si>
  <si>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</si>
  <si>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</si>
  <si>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</si>
  <si>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</si>
  <si>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</si>
  <si>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</si>
  <si>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</si>
  <si>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</si>
  <si>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</si>
  <si>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</si>
  <si>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</si>
  <si>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</si>
  <si>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</si>
  <si>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</si>
  <si>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</si>
  <si>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</si>
  <si>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</si>
  <si>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</si>
  <si>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</si>
  <si>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</si>
  <si>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</si>
  <si>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</si>
  <si>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</si>
  <si>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</si>
  <si>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</si>
  <si>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</si>
  <si>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</si>
  <si>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</si>
  <si>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</si>
  <si>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</si>
  <si>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</si>
  <si>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</si>
  <si>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</si>
  <si>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</si>
  <si>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</si>
  <si>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</si>
  <si>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</si>
  <si>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</si>
  <si>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</si>
  <si>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</si>
  <si>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</si>
  <si>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</si>
  <si>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</si>
  <si>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</si>
  <si>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</si>
  <si>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</si>
  <si>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</si>
  <si>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</si>
  <si>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</si>
  <si>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</si>
  <si>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</si>
  <si>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</si>
  <si>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</si>
  <si>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</si>
  <si>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</si>
  <si>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</si>
  <si>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</si>
  <si>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</si>
  <si>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</si>
  <si>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</si>
  <si>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</si>
  <si>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</si>
  <si>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</si>
  <si>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</si>
  <si>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</si>
  <si>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</si>
  <si>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</si>
  <si>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</si>
  <si>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</si>
  <si>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</si>
  <si>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</si>
  <si>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</si>
  <si>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</si>
  <si>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</si>
  <si>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</si>
  <si>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</si>
  <si>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</si>
  <si>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</si>
  <si>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</si>
  <si>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</si>
  <si>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</si>
  <si>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</si>
  <si>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</si>
  <si>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</si>
  <si>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</si>
  <si>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</si>
  <si>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</si>
  <si>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</si>
  <si>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</si>
  <si>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</si>
  <si>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</si>
  <si>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</si>
  <si>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</si>
  <si>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</si>
  <si>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</si>
  <si>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</si>
  <si>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</si>
  <si>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</si>
  <si>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</si>
  <si>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</si>
  <si>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</si>
  <si>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</si>
  <si>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</si>
  <si>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</si>
  <si>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</si>
  <si>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</si>
  <si>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</si>
  <si>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</si>
  <si>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</si>
  <si>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</si>
  <si>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</si>
  <si>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</si>
  <si>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</si>
  <si>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</si>
  <si>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</si>
  <si>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</si>
  <si>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</si>
  <si>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</si>
  <si>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</si>
  <si>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</si>
  <si>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</si>
  <si>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</si>
  <si>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</si>
  <si>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</si>
  <si>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</si>
  <si>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</si>
  <si>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</si>
  <si>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</si>
  <si>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</si>
  <si>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</si>
  <si>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</si>
  <si>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</si>
  <si>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</si>
  <si>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</si>
  <si>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</si>
  <si>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</si>
  <si>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</si>
  <si>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</si>
  <si>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</si>
  <si>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</si>
  <si>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</si>
  <si>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</si>
  <si>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</si>
  <si>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</si>
  <si>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</si>
  <si>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</si>
  <si>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</si>
  <si>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</si>
  <si>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</si>
  <si>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</si>
  <si>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</si>
  <si>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</si>
  <si>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</si>
  <si>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</si>
  <si>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</si>
  <si>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</si>
  <si>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</si>
  <si>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</si>
  <si>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</si>
  <si>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</si>
  <si>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</si>
  <si>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</si>
  <si>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</si>
  <si>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</si>
  <si>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</si>
  <si>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</si>
  <si>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</si>
  <si>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</si>
  <si>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</si>
  <si>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</si>
  <si>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</si>
  <si>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</si>
  <si>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</si>
  <si>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</si>
  <si>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</si>
  <si>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</si>
  <si>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</si>
  <si>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</si>
  <si>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</si>
  <si>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</si>
  <si>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</si>
  <si>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</si>
  <si>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</si>
  <si>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</si>
  <si>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</si>
  <si>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</si>
  <si>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</si>
  <si>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</si>
  <si>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</si>
  <si>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</si>
  <si>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</si>
  <si>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</si>
  <si>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</si>
  <si>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</si>
  <si>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</si>
  <si>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</si>
  <si>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</si>
  <si>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</si>
  <si>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</si>
  <si>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</si>
  <si>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</si>
  <si>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</si>
  <si>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</si>
  <si>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</si>
  <si>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</si>
  <si>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</si>
  <si>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</si>
  <si>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</si>
  <si>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</si>
  <si>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</si>
  <si>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</si>
  <si>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</si>
  <si>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</si>
  <si>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</si>
  <si>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</si>
  <si>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</si>
  <si>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</si>
  <si>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</si>
  <si>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</si>
  <si>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</si>
  <si>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</si>
  <si>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</si>
  <si>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</si>
  <si>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</si>
  <si>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</si>
  <si>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</si>
  <si>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</si>
  <si>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</si>
  <si>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</si>
  <si>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</si>
  <si>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</si>
  <si>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</si>
  <si>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</si>
  <si>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</si>
  <si>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</si>
  <si>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</si>
  <si>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</si>
  <si>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</si>
  <si>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</si>
  <si>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</si>
  <si>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</si>
  <si>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</si>
  <si>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</si>
  <si>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</si>
  <si>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</si>
  <si>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</si>
  <si>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</si>
  <si>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</si>
  <si>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</si>
  <si>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</si>
  <si>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</si>
  <si>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</si>
  <si>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</si>
  <si>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</si>
  <si>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</si>
  <si>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</si>
  <si>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</si>
  <si>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</si>
  <si>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</si>
  <si>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</si>
  <si>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</si>
  <si>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</si>
  <si>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</si>
  <si>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</si>
  <si>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</si>
  <si>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</si>
  <si>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</si>
  <si>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</si>
  <si>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</si>
  <si>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</si>
  <si>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</si>
  <si>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</si>
  <si>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</si>
  <si>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</si>
  <si>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</si>
  <si>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</si>
  <si>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</si>
  <si>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</si>
  <si>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</si>
  <si>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</si>
  <si>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</si>
  <si>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</si>
  <si>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</si>
  <si>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</si>
  <si>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</si>
  <si>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</si>
  <si>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</si>
  <si>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</si>
  <si>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</si>
  <si>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</si>
  <si>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</si>
  <si>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</si>
  <si>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</si>
  <si>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</si>
  <si>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</si>
  <si>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</si>
  <si>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</si>
  <si>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</si>
  <si>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</si>
  <si>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</si>
  <si>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</si>
  <si>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</si>
  <si>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</si>
  <si>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</si>
  <si>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</si>
  <si>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</si>
  <si>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</si>
  <si>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</si>
  <si>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</si>
  <si>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</si>
  <si>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</si>
  <si>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</si>
  <si>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</si>
  <si>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</si>
  <si>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</si>
  <si>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</si>
  <si>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</si>
  <si>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</si>
  <si>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</si>
  <si>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</si>
  <si>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</si>
  <si>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</si>
  <si>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</si>
  <si>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</si>
  <si>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</si>
  <si>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</si>
  <si>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</si>
  <si>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</si>
  <si>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</si>
  <si>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</si>
  <si>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</si>
  <si>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</si>
  <si>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</si>
  <si>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</si>
  <si>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</si>
  <si>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</si>
  <si>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</si>
  <si>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</si>
  <si>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</si>
  <si>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</si>
  <si>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</si>
  <si>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</si>
  <si>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</si>
  <si>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</si>
  <si>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</si>
  <si>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</si>
  <si>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</si>
  <si>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</si>
  <si>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</si>
  <si>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</si>
  <si>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</si>
  <si>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</si>
  <si>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</si>
  <si>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</si>
  <si>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</si>
  <si>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</si>
  <si>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</si>
  <si>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</si>
  <si>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</si>
  <si>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</si>
  <si>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</si>
  <si>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</si>
  <si>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</si>
  <si>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</si>
  <si>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</si>
  <si>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</si>
  <si>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</si>
  <si>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</si>
  <si>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</si>
  <si>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</si>
  <si>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</si>
  <si>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</si>
  <si>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</si>
  <si>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</si>
  <si>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</si>
  <si>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</si>
  <si>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</si>
  <si>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</si>
  <si>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</si>
  <si>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</si>
  <si>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</si>
  <si>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</si>
  <si>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</si>
  <si>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</si>
  <si>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</si>
  <si>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</si>
  <si>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</si>
  <si>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</si>
  <si>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</si>
  <si>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</si>
  <si>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</si>
  <si>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</si>
  <si>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</si>
  <si>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</si>
  <si>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</si>
  <si>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</si>
  <si>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</si>
  <si>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</si>
  <si>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</si>
  <si>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</si>
  <si>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</si>
  <si>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</si>
  <si>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</si>
  <si>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</si>
  <si>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</si>
  <si>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</si>
  <si>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</si>
  <si>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</si>
  <si>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</si>
  <si>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</si>
  <si>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</si>
  <si>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</si>
  <si>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</si>
  <si>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</si>
  <si>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</si>
  <si>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</si>
  <si>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</si>
  <si>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</si>
  <si>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</si>
  <si>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</si>
  <si>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</si>
  <si>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</si>
  <si>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</si>
  <si>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</si>
  <si>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</si>
  <si>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</si>
  <si>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</si>
  <si>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</si>
  <si>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</si>
  <si>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</si>
  <si>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</si>
  <si>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</si>
  <si>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</si>
  <si>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</si>
  <si>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</si>
  <si>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</si>
  <si>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</si>
  <si>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</si>
  <si>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</si>
  <si>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</si>
  <si>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</si>
  <si>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</si>
  <si>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</si>
  <si>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</si>
  <si>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</si>
  <si>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</si>
  <si>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</si>
  <si>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</si>
  <si>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</si>
  <si>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</si>
  <si>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</si>
  <si>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</si>
  <si>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</si>
  <si>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</si>
  <si>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</si>
  <si>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</si>
  <si>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</si>
  <si>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</si>
  <si>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</si>
  <si>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</si>
  <si>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</si>
  <si>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</si>
  <si>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</si>
  <si>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</si>
  <si>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</si>
  <si>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</si>
  <si>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</si>
  <si>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</si>
  <si>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</si>
  <si>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</si>
  <si>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</si>
  <si>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</si>
  <si>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</si>
  <si>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</si>
  <si>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</si>
  <si>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</si>
  <si>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</si>
  <si>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</si>
  <si>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</si>
  <si>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</si>
  <si>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</si>
  <si>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</si>
  <si>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</si>
  <si>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</si>
  <si>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</si>
  <si>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</si>
  <si>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</si>
  <si>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</si>
  <si>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</si>
  <si>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</si>
  <si>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</si>
  <si>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</si>
  <si>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</si>
  <si>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</si>
  <si>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</si>
  <si>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</si>
  <si>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</si>
  <si>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</si>
  <si>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</si>
  <si>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</si>
  <si>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</si>
  <si>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</si>
  <si>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</si>
  <si>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</si>
  <si>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</si>
  <si>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</si>
  <si>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</si>
  <si>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</si>
  <si>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</si>
  <si>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</si>
  <si>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</si>
  <si>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</si>
  <si>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</si>
  <si>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</si>
  <si>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</si>
  <si>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</si>
  <si>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</si>
  <si>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</si>
  <si>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</si>
  <si>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</si>
  <si>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</si>
  <si>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</si>
  <si>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</si>
  <si>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</si>
  <si>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</si>
  <si>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</si>
  <si>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</si>
  <si>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</si>
  <si>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</si>
  <si>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</si>
  <si>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</si>
  <si>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</si>
  <si>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</si>
  <si>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</si>
  <si>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</si>
  <si>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</si>
  <si>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</si>
  <si>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</si>
  <si>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</si>
  <si>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</si>
  <si>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</si>
  <si>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</si>
  <si>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</si>
  <si>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</si>
  <si>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</si>
  <si>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</si>
  <si>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</si>
  <si>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</si>
  <si>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</si>
  <si>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</si>
  <si>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</si>
  <si>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</si>
  <si>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</si>
  <si>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</si>
  <si>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</si>
  <si>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</si>
  <si>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</si>
  <si>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</si>
  <si>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</si>
  <si>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</si>
  <si>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</si>
  <si>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</si>
  <si>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</si>
  <si>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</si>
  <si>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</si>
  <si>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</si>
  <si>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</si>
  <si>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</si>
  <si>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</si>
  <si>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</si>
  <si>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</si>
  <si>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</si>
  <si>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</si>
  <si>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</si>
  <si>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</si>
  <si>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</si>
  <si>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</si>
  <si>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</si>
  <si>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</si>
  <si>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</si>
  <si>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</si>
  <si>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</si>
  <si>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</si>
  <si>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</si>
  <si>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</si>
  <si>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</si>
  <si>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</si>
  <si>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</si>
  <si>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</si>
  <si>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</si>
  <si>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</si>
  <si>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</si>
  <si>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</si>
  <si>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</si>
  <si>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</si>
  <si>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</si>
  <si>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</si>
  <si>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</si>
  <si>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</si>
  <si>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</si>
  <si>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</si>
  <si>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</si>
  <si>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</si>
  <si>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</si>
  <si>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</si>
  <si>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</si>
  <si>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</si>
  <si>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</si>
  <si>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</si>
  <si>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</si>
  <si>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</si>
  <si>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</si>
  <si>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</si>
  <si>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</si>
  <si>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</si>
  <si>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</si>
  <si>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</si>
  <si>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</si>
  <si>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</si>
  <si>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</si>
  <si>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</si>
  <si>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</si>
  <si>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</si>
  <si>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</si>
  <si>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</si>
  <si>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</si>
  <si>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</si>
  <si>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</si>
  <si>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</si>
  <si>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</si>
  <si>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</si>
  <si>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</si>
  <si>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</si>
  <si>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</si>
  <si>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</si>
  <si>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</si>
  <si>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</si>
  <si>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</si>
  <si>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</si>
  <si>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</si>
  <si>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</si>
  <si>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</si>
  <si>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</si>
  <si>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</si>
  <si>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</si>
  <si>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</si>
  <si>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</si>
  <si>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</si>
  <si>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</si>
  <si>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</si>
  <si>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</si>
  <si>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</si>
  <si>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</si>
  <si>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</si>
  <si>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</si>
  <si>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</si>
  <si>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</si>
  <si>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</si>
  <si>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</si>
  <si>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</si>
  <si>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</si>
  <si>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</si>
  <si>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</si>
  <si>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</si>
  <si>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</si>
  <si>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</si>
  <si>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</si>
  <si>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</si>
  <si>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</si>
  <si>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</si>
  <si>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</si>
  <si>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</si>
  <si>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</si>
  <si>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</si>
  <si>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</si>
  <si>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</si>
  <si>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</si>
  <si>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</si>
  <si>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</si>
  <si>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</si>
  <si>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</si>
  <si>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</si>
  <si>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</si>
  <si>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</si>
  <si>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</si>
  <si>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</si>
  <si>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</si>
  <si>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</si>
  <si>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</si>
  <si>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</si>
  <si>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</si>
  <si>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</si>
  <si>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</si>
  <si>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</si>
  <si>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</si>
  <si>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</si>
  <si>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</si>
  <si>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</si>
  <si>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</si>
  <si>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</si>
  <si>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</si>
  <si>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</si>
  <si>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</si>
  <si>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</si>
  <si>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</si>
  <si>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</si>
  <si>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</si>
  <si>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</si>
  <si>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</si>
  <si>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</si>
  <si>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</si>
  <si>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</si>
  <si>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</si>
  <si>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</si>
  <si>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</si>
  <si>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</si>
  <si>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</si>
  <si>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</si>
  <si>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</si>
  <si>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</si>
  <si>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</si>
  <si>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</si>
  <si>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</si>
  <si>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</si>
  <si>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</si>
  <si>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</si>
  <si>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</si>
  <si>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</si>
  <si>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</si>
  <si>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</si>
  <si>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</si>
  <si>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</si>
  <si>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</si>
  <si>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</si>
  <si>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</si>
  <si>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</si>
  <si>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</si>
  <si>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</si>
  <si>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</si>
  <si>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</si>
  <si>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</si>
  <si>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</si>
  <si>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</si>
  <si>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</si>
  <si>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</si>
  <si>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</si>
  <si>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</si>
  <si>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</si>
  <si>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</si>
  <si>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</si>
  <si>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</si>
  <si>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</si>
  <si>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</si>
  <si>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</si>
  <si>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</si>
  <si>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</si>
  <si>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</si>
  <si>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</si>
  <si>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</si>
  <si>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</si>
  <si>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</si>
  <si>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</si>
  <si>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</si>
  <si>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</si>
  <si>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</si>
  <si>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</si>
  <si>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</si>
  <si>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</si>
  <si>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</si>
  <si>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</si>
  <si>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</si>
  <si>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</si>
  <si>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</si>
  <si>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</si>
  <si>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</si>
  <si>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</si>
  <si>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</si>
  <si>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</si>
  <si>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</si>
  <si>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</si>
  <si>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</si>
  <si>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</si>
  <si>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</si>
  <si>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</si>
  <si>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</si>
  <si>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</si>
  <si>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</si>
  <si>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</si>
  <si>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</si>
  <si>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</si>
  <si>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</si>
  <si>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</si>
  <si>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</si>
  <si>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</si>
  <si>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</si>
  <si>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</si>
  <si>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</si>
  <si>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</si>
  <si>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</si>
  <si>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</si>
  <si>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</si>
  <si>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</si>
  <si>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</si>
  <si>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</si>
  <si>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</si>
  <si>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</si>
  <si>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</si>
  <si>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</si>
  <si>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</si>
  <si>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</si>
  <si>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</si>
  <si>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</si>
  <si>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</si>
  <si>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</si>
  <si>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</si>
  <si>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</si>
  <si>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</si>
  <si>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</si>
  <si>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</si>
  <si>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</si>
  <si>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</si>
  <si>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</si>
  <si>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</si>
  <si>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</si>
  <si>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</si>
  <si>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</si>
  <si>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</si>
  <si>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</si>
  <si>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</si>
  <si>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</si>
  <si>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</si>
  <si>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</si>
  <si>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</si>
  <si>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</si>
  <si>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</si>
  <si>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</si>
  <si>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</si>
  <si>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</si>
  <si>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</si>
  <si>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</si>
  <si>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</si>
  <si>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</si>
  <si>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</si>
  <si>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</si>
  <si>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</si>
  <si>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</si>
  <si>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</si>
  <si>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</si>
  <si>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</si>
  <si>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</si>
  <si>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</si>
  <si>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</si>
  <si>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</si>
  <si>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</si>
  <si>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</si>
  <si>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</si>
  <si>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</si>
  <si>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</si>
  <si>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</si>
  <si>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</si>
  <si>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</si>
  <si>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</si>
  <si>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</si>
  <si>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</si>
  <si>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</si>
  <si>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</si>
  <si>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</si>
  <si>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</si>
  <si>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</si>
  <si>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</si>
  <si>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</si>
  <si>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</si>
  <si>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</si>
  <si>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</si>
  <si>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</si>
  <si>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</si>
  <si>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</si>
  <si>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</si>
  <si>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</si>
  <si>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</si>
  <si>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</si>
  <si>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</si>
  <si>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</si>
  <si>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</si>
  <si>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</si>
  <si>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</si>
  <si>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</si>
  <si>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</si>
  <si>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</si>
  <si>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</si>
  <si>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</si>
  <si>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</si>
  <si>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</si>
  <si>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</si>
  <si>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</si>
  <si>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</si>
  <si>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</si>
  <si>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</si>
  <si>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</si>
  <si>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</si>
  <si>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</si>
  <si>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</si>
  <si>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</si>
  <si>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</si>
  <si>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</si>
  <si>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</si>
  <si>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</si>
  <si>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</si>
  <si>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</si>
  <si>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</si>
  <si>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</si>
  <si>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</si>
  <si>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</si>
  <si>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</si>
  <si>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</si>
  <si>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</si>
  <si>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</si>
  <si>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</si>
  <si>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</si>
  <si>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</si>
  <si>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</si>
  <si>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</si>
  <si>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</si>
  <si>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</si>
  <si>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</si>
  <si>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</si>
  <si>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</si>
  <si>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</si>
  <si>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</si>
  <si>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</si>
  <si>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</si>
  <si>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</si>
  <si>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</si>
  <si>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</si>
  <si>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</si>
  <si>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</si>
  <si>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</si>
  <si>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</si>
  <si>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</si>
  <si>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</si>
  <si>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</si>
  <si>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</si>
  <si>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</si>
  <si>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</si>
  <si>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</si>
  <si>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</si>
  <si>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</si>
  <si>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</si>
  <si>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</si>
  <si>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</si>
  <si>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</si>
  <si>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</si>
  <si>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</si>
  <si>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</si>
  <si>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</si>
  <si>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</si>
  <si>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</si>
  <si>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</si>
  <si>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</si>
  <si>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</si>
  <si>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</si>
  <si>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</si>
  <si>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</si>
  <si>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</si>
  <si>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</si>
  <si>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</si>
  <si>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</si>
  <si>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</si>
  <si>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</si>
  <si>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</si>
  <si>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</si>
  <si>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</si>
  <si>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</si>
  <si>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</si>
  <si>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</si>
  <si>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</si>
  <si>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</si>
  <si>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</si>
  <si>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</si>
  <si>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</si>
  <si>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</si>
  <si>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</si>
  <si>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</si>
  <si>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</si>
  <si>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</si>
  <si>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</si>
  <si>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</si>
  <si>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</si>
  <si>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</si>
  <si>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</si>
  <si>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</si>
  <si>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</si>
  <si>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</si>
  <si>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</si>
  <si>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</si>
  <si>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</si>
  <si>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</si>
  <si>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</si>
  <si>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</si>
  <si>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</si>
  <si>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</si>
  <si>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</si>
  <si>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</si>
  <si>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</si>
  <si>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</si>
  <si>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</si>
  <si>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</si>
  <si>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</si>
  <si>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</si>
  <si>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</si>
  <si>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</si>
  <si>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</si>
  <si>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</si>
  <si>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</si>
  <si>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</si>
  <si>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</si>
  <si>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</si>
  <si>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</si>
  <si>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</si>
  <si>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</si>
  <si>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</si>
  <si>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</si>
  <si>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</si>
  <si>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</si>
  <si>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</si>
  <si>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</si>
  <si>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</si>
  <si>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</si>
  <si>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</si>
  <si>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</si>
  <si>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</si>
  <si>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</si>
  <si>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</si>
  <si>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</si>
  <si>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</si>
  <si>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</si>
  <si>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</si>
  <si>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</si>
  <si>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</si>
  <si>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</si>
  <si>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</si>
  <si>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</si>
  <si>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</si>
  <si>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</si>
  <si>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</si>
  <si>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</si>
  <si>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</si>
  <si>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</si>
  <si>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</si>
  <si>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</si>
  <si>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</si>
  <si>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</si>
  <si>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</si>
  <si>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</si>
  <si>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</si>
  <si>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</si>
  <si>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</si>
  <si>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</si>
  <si>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</si>
  <si>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</si>
  <si>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</si>
  <si>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</si>
  <si>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</si>
  <si>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</si>
  <si>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</si>
  <si>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</si>
  <si>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</si>
  <si>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</si>
  <si>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</si>
  <si>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</si>
  <si>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</si>
  <si>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</si>
  <si>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</si>
  <si>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</si>
  <si>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</si>
  <si>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</si>
  <si>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</si>
  <si>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</si>
  <si>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</si>
  <si>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</si>
  <si>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</si>
  <si>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</si>
  <si>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</si>
  <si>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</si>
  <si>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</si>
  <si>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</si>
  <si>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</si>
  <si>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</si>
  <si>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</si>
  <si>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</si>
  <si>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</si>
  <si>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</si>
  <si>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</si>
  <si>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</si>
  <si>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</si>
  <si>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</si>
  <si>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</si>
  <si>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</si>
  <si>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</si>
  <si>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</si>
  <si>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</si>
  <si>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</si>
  <si>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</si>
  <si>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</si>
  <si>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</si>
  <si>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</si>
  <si>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</si>
  <si>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</si>
  <si>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</si>
  <si>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</si>
  <si>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</si>
  <si>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</si>
  <si>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</si>
  <si>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</si>
  <si>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</si>
  <si>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</si>
  <si>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</si>
  <si>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</si>
  <si>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</si>
  <si>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</si>
  <si>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</si>
  <si>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</si>
  <si>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</si>
  <si>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</si>
  <si>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</si>
  <si>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</si>
  <si>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</si>
  <si>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</si>
  <si>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</si>
  <si>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</si>
  <si>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</si>
  <si>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</si>
  <si>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</si>
  <si>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</si>
  <si>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</si>
  <si>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</si>
  <si>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</si>
  <si>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</si>
  <si>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</si>
  <si>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</si>
  <si>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</si>
  <si>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</si>
  <si>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</si>
  <si>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</si>
  <si>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</si>
  <si>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</si>
  <si>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</si>
  <si>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</si>
  <si>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</si>
  <si>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</si>
  <si>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</si>
  <si>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</si>
  <si>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</si>
  <si>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</si>
  <si>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</si>
  <si>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</si>
  <si>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</si>
  <si>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</si>
  <si>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</si>
  <si>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</si>
  <si>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</si>
  <si>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</si>
  <si>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</si>
  <si>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</si>
  <si>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</si>
  <si>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</si>
  <si>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</si>
  <si>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</si>
  <si>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</si>
  <si>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</si>
  <si>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</si>
  <si>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</si>
  <si>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</si>
  <si>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</si>
  <si>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</si>
  <si>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</si>
  <si>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</si>
  <si>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</si>
  <si>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</si>
  <si>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</si>
  <si>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</si>
  <si>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</si>
  <si>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</si>
  <si>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</si>
  <si>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</si>
  <si>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</si>
  <si>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</si>
  <si>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</si>
  <si>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</si>
  <si>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</si>
  <si>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</si>
  <si>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</si>
  <si>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</si>
  <si>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</si>
  <si>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</si>
  <si>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</si>
  <si>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</si>
  <si>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</si>
  <si>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</si>
  <si>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</si>
  <si>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</si>
  <si>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</si>
  <si>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</si>
  <si>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</si>
  <si>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</si>
  <si>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</si>
  <si>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</si>
  <si>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</si>
  <si>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</si>
  <si>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</si>
  <si>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</si>
  <si>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</si>
  <si>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</si>
  <si>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</si>
  <si>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</si>
  <si>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</si>
  <si>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</si>
  <si>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</si>
  <si>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</si>
  <si>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</si>
  <si>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</si>
  <si>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</si>
  <si>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</si>
  <si>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</si>
  <si>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</si>
  <si>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</si>
  <si>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</si>
  <si>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</si>
  <si>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</si>
  <si>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</si>
  <si>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</si>
  <si>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</si>
  <si>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</si>
  <si>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</si>
  <si>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</si>
  <si>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</si>
  <si>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</si>
  <si>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</si>
  <si>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</si>
  <si>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</si>
  <si>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</si>
  <si>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</si>
  <si>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</si>
  <si>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</si>
  <si>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</si>
  <si>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</si>
  <si>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</si>
  <si>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</si>
  <si>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</si>
  <si>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</si>
  <si>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</si>
  <si>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</si>
  <si>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</si>
  <si>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</si>
  <si>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</si>
  <si>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</si>
  <si>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</si>
  <si>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</si>
  <si>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</si>
  <si>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</si>
  <si>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</si>
  <si>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</si>
  <si>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</si>
  <si>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</si>
  <si>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</si>
  <si>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</si>
  <si>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</si>
  <si>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</si>
  <si>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</si>
  <si>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</si>
  <si>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</si>
  <si>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</si>
  <si>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</si>
  <si>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</si>
  <si>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</si>
  <si>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</si>
  <si>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</si>
  <si>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</si>
  <si>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</si>
  <si>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</si>
  <si>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</si>
  <si>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</si>
  <si>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</si>
  <si>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</si>
  <si>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</si>
  <si>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</si>
  <si>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</si>
  <si>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</si>
  <si>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</si>
  <si>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</si>
  <si>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</si>
  <si>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</si>
  <si>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</si>
  <si>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</si>
  <si>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</si>
  <si>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</si>
  <si>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</si>
  <si>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</si>
  <si>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</si>
  <si>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</si>
  <si>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</si>
  <si>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</si>
  <si>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</si>
  <si>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</si>
  <si>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</si>
  <si>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</si>
  <si>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</si>
  <si>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</si>
  <si>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</si>
  <si>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</si>
  <si>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</si>
  <si>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</si>
  <si>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</si>
  <si>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</si>
  <si>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</si>
  <si>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</si>
  <si>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</si>
  <si>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</si>
  <si>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</si>
  <si>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</si>
  <si>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</si>
  <si>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</si>
  <si>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</si>
  <si>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</si>
  <si>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</si>
  <si>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</si>
  <si>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</si>
  <si>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</si>
  <si>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</si>
  <si>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</si>
  <si>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</si>
  <si>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</si>
  <si>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</si>
  <si>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</si>
  <si>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</si>
  <si>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</si>
  <si>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</si>
  <si>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</si>
  <si>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</si>
  <si>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</si>
  <si>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</si>
  <si>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</si>
  <si>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</si>
  <si>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</si>
  <si>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</si>
  <si>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</si>
  <si>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</si>
  <si>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</si>
  <si>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</si>
  <si>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</si>
  <si>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</si>
  <si>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</si>
  <si>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</si>
  <si>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</si>
  <si>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</si>
  <si>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</si>
  <si>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</si>
  <si>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</si>
  <si>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</si>
  <si>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</si>
  <si>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</si>
  <si>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</si>
  <si>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</si>
  <si>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</si>
  <si>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</si>
  <si>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</si>
  <si>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</si>
  <si>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</si>
  <si>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</si>
  <si>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</si>
  <si>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</si>
  <si>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</si>
  <si>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</si>
  <si>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</si>
  <si>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</si>
  <si>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</si>
  <si>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</si>
  <si>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</si>
  <si>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</si>
  <si>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</si>
  <si>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</si>
  <si>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</si>
  <si>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</si>
  <si>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</si>
  <si>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</si>
  <si>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</si>
  <si>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</si>
  <si>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</si>
  <si>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</si>
  <si>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</si>
  <si>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</si>
  <si>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</si>
  <si>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</si>
  <si>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</si>
  <si>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</si>
  <si>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</si>
  <si>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</si>
  <si>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</si>
  <si>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</si>
  <si>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</si>
  <si>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</si>
  <si>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</si>
  <si>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</si>
  <si>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</si>
  <si>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</si>
  <si>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</si>
  <si>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</si>
  <si>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</si>
  <si>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</si>
  <si>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</si>
  <si>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</si>
  <si>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</si>
  <si>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</si>
  <si>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</si>
  <si>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</si>
  <si>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</si>
  <si>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</si>
  <si>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</si>
  <si>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</si>
  <si>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</si>
  <si>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</si>
  <si>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</si>
  <si>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</si>
  <si>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</si>
  <si>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</si>
  <si>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</si>
  <si>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</si>
  <si>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</si>
  <si>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</si>
  <si>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</si>
  <si>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</si>
  <si>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</si>
  <si>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</si>
  <si>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</si>
  <si>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</si>
  <si>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</si>
  <si>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</si>
  <si>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</si>
  <si>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</si>
  <si>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</si>
  <si>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</si>
  <si>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</si>
  <si>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</si>
  <si>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</si>
  <si>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</si>
  <si>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</si>
  <si>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</si>
  <si>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</si>
  <si>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</si>
  <si>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</si>
  <si>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</si>
  <si>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</si>
  <si>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</si>
  <si>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</si>
  <si>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</si>
  <si>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</si>
  <si>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</si>
  <si>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</si>
  <si>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</si>
  <si>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</si>
  <si>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</si>
  <si>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</si>
  <si>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</si>
  <si>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</si>
  <si>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</si>
  <si>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</si>
  <si>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</si>
  <si>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</si>
  <si>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</si>
  <si>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</si>
  <si>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</si>
  <si>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</si>
  <si>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</si>
  <si>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</si>
  <si>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</si>
  <si>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</si>
  <si>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</si>
  <si>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</si>
  <si>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</si>
  <si>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</si>
  <si>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</si>
  <si>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</si>
  <si>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</si>
  <si>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</si>
  <si>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</si>
  <si>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</si>
  <si>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</si>
  <si>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</si>
  <si>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</si>
  <si>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</si>
  <si>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</si>
  <si>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</si>
  <si>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</si>
  <si>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</si>
  <si>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</si>
  <si>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</si>
  <si>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</si>
  <si>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</si>
  <si>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</si>
  <si>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</si>
  <si>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</si>
  <si>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</si>
  <si>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</si>
  <si>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</si>
  <si>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</si>
  <si>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</si>
  <si>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</si>
  <si>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</si>
  <si>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</si>
  <si>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</si>
  <si>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</si>
  <si>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</si>
  <si>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</si>
  <si>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</si>
  <si>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</si>
  <si>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</si>
  <si>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</si>
  <si>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</si>
  <si>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</si>
  <si>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</si>
  <si>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</si>
  <si>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</si>
  <si>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</si>
  <si>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</si>
  <si>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</si>
  <si>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</si>
  <si>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</si>
  <si>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</si>
  <si>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</si>
  <si>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</si>
  <si>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</si>
  <si>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</si>
  <si>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</si>
  <si>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</si>
  <si>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</si>
  <si>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</si>
  <si>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</si>
  <si>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</si>
  <si>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</si>
  <si>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</si>
  <si>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</si>
  <si>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</si>
  <si>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</si>
  <si>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</si>
  <si>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</si>
  <si>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</si>
  <si>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</si>
  <si>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</si>
  <si>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</si>
  <si>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</si>
  <si>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</si>
  <si>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</si>
  <si>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</si>
  <si>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</si>
  <si>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</si>
  <si>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</si>
  <si>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</si>
  <si>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</si>
  <si>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</si>
  <si>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</si>
  <si>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</si>
  <si>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</si>
  <si>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</si>
  <si>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</si>
  <si>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</si>
  <si>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</si>
  <si>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</si>
  <si>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</si>
  <si>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</si>
  <si>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</si>
  <si>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</si>
  <si>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</si>
  <si>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</si>
  <si>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</si>
  <si>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</si>
  <si>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</si>
  <si>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</si>
  <si>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</si>
  <si>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</si>
  <si>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</si>
  <si>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</si>
  <si>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</si>
  <si>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</si>
  <si>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</si>
  <si>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</si>
  <si>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</si>
  <si>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</si>
  <si>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</si>
  <si>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</si>
  <si>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</si>
  <si>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</si>
  <si>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</si>
  <si>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</si>
  <si>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</si>
  <si>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</si>
  <si>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</si>
  <si>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</si>
  <si>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</si>
  <si>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</si>
  <si>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</si>
  <si>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</si>
  <si>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</si>
  <si>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</si>
  <si>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</si>
  <si>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</si>
  <si>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</si>
  <si>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</si>
  <si>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</si>
  <si>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</si>
  <si>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</si>
  <si>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</si>
  <si>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</si>
  <si>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</si>
  <si>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</si>
  <si>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</si>
  <si>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</si>
  <si>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</si>
  <si>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</si>
  <si>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</si>
  <si>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</si>
  <si>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</si>
  <si>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</si>
  <si>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</si>
  <si>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</si>
  <si>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</si>
  <si>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</si>
  <si>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</si>
  <si>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</si>
  <si>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</si>
  <si>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</si>
  <si>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</si>
  <si>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</si>
  <si>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</si>
  <si>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</si>
  <si>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</si>
  <si>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</si>
  <si>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</si>
  <si>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</si>
  <si>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</si>
  <si>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</si>
  <si>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</si>
  <si>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</si>
  <si>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</si>
  <si>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</si>
  <si>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</si>
  <si>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</si>
  <si>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</si>
  <si>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</si>
  <si>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</si>
  <si>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</si>
  <si>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</si>
  <si>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</si>
  <si>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</si>
  <si>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</si>
  <si>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</si>
  <si>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</si>
  <si>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</si>
  <si>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</si>
  <si>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</si>
  <si>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</si>
  <si>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</si>
  <si>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</si>
  <si>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</si>
  <si>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</si>
  <si>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</si>
  <si>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</si>
  <si>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</si>
  <si>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</si>
  <si>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</si>
  <si>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</si>
  <si>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</si>
  <si>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</si>
  <si>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</si>
  <si>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</si>
  <si>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</si>
  <si>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</si>
  <si>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</si>
  <si>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</si>
  <si>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</si>
  <si>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</si>
  <si>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</si>
  <si>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</si>
  <si>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</si>
  <si>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</si>
  <si>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</si>
  <si>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</si>
  <si>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</si>
  <si>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</si>
  <si>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</si>
  <si>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</si>
  <si>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</si>
  <si>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</si>
  <si>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</si>
  <si>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</si>
  <si>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</si>
  <si>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</si>
  <si>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</si>
  <si>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</si>
  <si>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</si>
  <si>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</si>
  <si>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</si>
  <si>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</si>
  <si>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</si>
  <si>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</si>
  <si>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</si>
  <si>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</si>
  <si>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</si>
  <si>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</si>
  <si>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</si>
  <si>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</si>
  <si>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</si>
  <si>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</si>
  <si>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</si>
  <si>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</si>
  <si>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</si>
  <si>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</si>
  <si>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</si>
  <si>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</si>
  <si>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</si>
  <si>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</si>
  <si>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</si>
  <si>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</si>
  <si>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</si>
  <si>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</si>
  <si>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</si>
  <si>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</si>
  <si>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</si>
  <si>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</si>
  <si>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</si>
  <si>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</si>
  <si>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</si>
  <si>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</si>
  <si>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</si>
  <si>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</si>
  <si>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</si>
  <si>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</si>
  <si>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</si>
  <si>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</si>
  <si>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</si>
  <si>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</si>
  <si>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</si>
  <si>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</si>
  <si>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</si>
  <si>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</si>
  <si>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</si>
  <si>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</si>
  <si>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</si>
  <si>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</si>
  <si>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</si>
  <si>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</si>
  <si>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</si>
  <si>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</si>
  <si>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</si>
  <si>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</si>
  <si>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</si>
  <si>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</si>
  <si>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</si>
  <si>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</si>
  <si>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</si>
  <si>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</si>
  <si>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</si>
  <si>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</si>
  <si>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</si>
  <si>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</si>
  <si>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</si>
  <si>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</si>
  <si>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</si>
  <si>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</si>
  <si>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</si>
  <si>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</si>
  <si>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</si>
  <si>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</si>
  <si>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</si>
  <si>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</si>
  <si>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</si>
  <si>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</si>
  <si>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</si>
  <si>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</si>
  <si>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</si>
  <si>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</si>
  <si>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</si>
  <si>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</si>
  <si>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</si>
  <si>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</si>
  <si>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</si>
  <si>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</si>
  <si>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</si>
  <si>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</si>
  <si>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</si>
  <si>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</si>
  <si>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</si>
  <si>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</si>
  <si>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</si>
  <si>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</si>
  <si>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</si>
  <si>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</si>
  <si>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</si>
  <si>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</si>
  <si>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</si>
  <si>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</si>
  <si>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</si>
  <si>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</si>
  <si>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</si>
  <si>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</si>
  <si>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</si>
  <si>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</si>
  <si>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</si>
  <si>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</si>
  <si>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</si>
  <si>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</si>
  <si>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</si>
  <si>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</si>
  <si>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</si>
  <si>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</si>
  <si>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</si>
  <si>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</si>
  <si>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</si>
  <si>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</si>
  <si>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</si>
  <si>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</si>
  <si>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</si>
  <si>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</si>
  <si>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</si>
  <si>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</si>
  <si>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</si>
  <si>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</si>
  <si>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</si>
  <si>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</si>
  <si>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</si>
  <si>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</si>
  <si>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</si>
  <si>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</si>
  <si>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</si>
  <si>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</si>
  <si>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</si>
  <si>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</si>
  <si>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</si>
  <si>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</si>
  <si>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</si>
  <si>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</si>
  <si>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</si>
  <si>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</si>
  <si>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</si>
  <si>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</si>
  <si>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</si>
  <si>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</si>
  <si>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</si>
  <si>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</si>
  <si>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</si>
  <si>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</si>
  <si>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</si>
  <si>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</si>
  <si>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</si>
  <si>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</si>
  <si>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</si>
  <si>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</si>
  <si>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</si>
  <si>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</si>
  <si>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</si>
  <si>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</si>
  <si>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</si>
  <si>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</si>
  <si>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</si>
  <si>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</si>
  <si>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</si>
  <si>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</si>
  <si>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</si>
  <si>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</si>
  <si>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</si>
  <si>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</si>
  <si>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</si>
  <si>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</si>
  <si>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</si>
  <si>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</si>
  <si>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</si>
  <si>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</si>
  <si>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</si>
  <si>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</si>
  <si>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</si>
  <si>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</si>
  <si>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</si>
  <si>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</si>
  <si>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</si>
  <si>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</si>
  <si>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</si>
  <si>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</si>
  <si>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</si>
  <si>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</si>
  <si>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</si>
  <si>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</si>
  <si>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</si>
  <si>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</si>
  <si>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</si>
  <si>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</si>
  <si>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</si>
  <si>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</si>
  <si>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</si>
  <si>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</si>
  <si>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</si>
  <si>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</si>
  <si>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</si>
  <si>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</si>
  <si>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</si>
  <si>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</si>
  <si>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</si>
  <si>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</si>
  <si>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</si>
  <si>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</si>
  <si>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</si>
  <si>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</si>
  <si>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</si>
  <si>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</si>
  <si>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</si>
  <si>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</si>
  <si>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</si>
  <si>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</si>
  <si>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</si>
  <si>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</si>
  <si>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</si>
  <si>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</si>
  <si>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</si>
  <si>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</si>
  <si>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</si>
  <si>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</si>
  <si>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</si>
  <si>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</si>
  <si>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</si>
  <si>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</si>
  <si>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</si>
  <si>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</si>
  <si>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</si>
  <si>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</si>
  <si>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</si>
  <si>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</si>
  <si>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</si>
  <si>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</si>
  <si>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</si>
  <si>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</si>
  <si>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</si>
  <si>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</si>
  <si>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</si>
  <si>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</si>
  <si>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</si>
  <si>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</si>
  <si>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</si>
  <si>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</si>
  <si>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</si>
  <si>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</si>
  <si>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</si>
  <si>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</si>
  <si>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</si>
  <si>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</si>
  <si>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</si>
  <si>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</si>
  <si>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</si>
  <si>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</si>
  <si>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</si>
  <si>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</si>
  <si>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</si>
  <si>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</si>
  <si>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</si>
  <si>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</si>
  <si>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</si>
  <si>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</si>
  <si>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</si>
  <si>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</si>
  <si>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</si>
  <si>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</si>
  <si>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</si>
  <si>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</si>
  <si>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</si>
  <si>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</si>
  <si>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</si>
  <si>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</si>
  <si>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</si>
  <si>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</si>
  <si>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</si>
  <si>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</si>
  <si>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</si>
  <si>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</si>
  <si>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</si>
  <si>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</si>
  <si>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</si>
  <si>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</si>
  <si>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</si>
  <si>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</si>
  <si>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</si>
  <si>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</si>
  <si>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</si>
  <si>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</si>
  <si>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</si>
  <si>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</si>
  <si>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</si>
  <si>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</si>
  <si>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</si>
  <si>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</si>
  <si>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</si>
  <si>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</si>
  <si>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</si>
  <si>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</si>
  <si>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</si>
  <si>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</si>
  <si>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</si>
  <si>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</si>
  <si>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</si>
  <si>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</si>
  <si>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</si>
  <si>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</si>
  <si>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</si>
  <si>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</si>
  <si>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</si>
  <si>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</si>
  <si>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</si>
  <si>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</si>
  <si>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</si>
  <si>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</si>
  <si>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</si>
  <si>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</si>
  <si>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</si>
  <si>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</si>
  <si>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</si>
  <si>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</si>
  <si>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</si>
  <si>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</si>
  <si>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</si>
  <si>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</si>
  <si>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</si>
  <si>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</si>
  <si>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</si>
  <si>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</si>
  <si>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</si>
  <si>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</si>
  <si>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</si>
  <si>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</si>
  <si>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</si>
  <si>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</si>
  <si>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</si>
  <si>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</si>
  <si>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</si>
  <si>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</si>
  <si>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</si>
  <si>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</si>
  <si>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</si>
  <si>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</si>
  <si>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</si>
  <si>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</si>
  <si>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</si>
  <si>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</si>
  <si>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</si>
  <si>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</si>
  <si>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</si>
  <si>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</si>
  <si>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</si>
  <si>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</si>
  <si>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</si>
  <si>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</si>
  <si>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</si>
  <si>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</si>
  <si>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</si>
  <si>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</si>
  <si>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</si>
  <si>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</si>
  <si>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</si>
  <si>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</si>
  <si>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</si>
  <si>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</si>
  <si>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</si>
  <si>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</si>
  <si>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</si>
  <si>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</si>
  <si>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</si>
  <si>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</si>
  <si>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</si>
  <si>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</si>
  <si>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</si>
  <si>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</si>
  <si>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</si>
  <si>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</si>
  <si>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</si>
  <si>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</si>
  <si>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</si>
  <si>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</si>
  <si>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</si>
  <si>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</si>
  <si>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</si>
  <si>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</si>
  <si>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</si>
  <si>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</si>
  <si>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</si>
  <si>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</si>
  <si>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</si>
  <si>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</si>
  <si>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</si>
  <si>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</si>
  <si>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</si>
  <si>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</si>
  <si>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</si>
  <si>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</si>
  <si>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</si>
  <si>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</si>
  <si>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</si>
  <si>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</si>
  <si>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</si>
  <si>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</si>
  <si>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</si>
  <si>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</si>
  <si>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</si>
  <si>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</si>
  <si>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</si>
  <si>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</si>
  <si>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</si>
  <si>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</si>
  <si>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</si>
  <si>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</si>
  <si>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</si>
  <si>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</si>
  <si>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</si>
  <si>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</si>
  <si>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</si>
  <si>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</si>
  <si>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</si>
  <si>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</si>
  <si>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</si>
  <si>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</si>
  <si>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</si>
  <si>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</si>
  <si>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</si>
  <si>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</si>
  <si>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</si>
  <si>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</si>
  <si>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</si>
  <si>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</si>
  <si>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</si>
  <si>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</si>
  <si>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</si>
  <si>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</si>
  <si>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</si>
  <si>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</si>
  <si>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</si>
  <si>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</si>
  <si>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</si>
  <si>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</si>
  <si>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</si>
  <si>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</si>
  <si>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</si>
  <si>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</si>
  <si>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</si>
  <si>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</si>
  <si>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</si>
  <si>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</si>
  <si>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</si>
  <si>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</si>
  <si>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</si>
  <si>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</si>
  <si>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</si>
  <si>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</si>
  <si>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</si>
  <si>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</si>
  <si>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</si>
  <si>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</si>
  <si>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</si>
  <si>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</si>
  <si>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</si>
  <si>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</si>
  <si>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</si>
  <si>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</si>
  <si>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</si>
  <si>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</si>
  <si>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</si>
  <si>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</si>
  <si>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</si>
  <si>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</si>
  <si>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</si>
  <si>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</si>
  <si>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</si>
  <si>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</si>
  <si>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</si>
  <si>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</si>
  <si>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</si>
  <si>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</si>
  <si>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</si>
  <si>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</si>
  <si>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</si>
  <si>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</si>
  <si>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</si>
  <si>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</si>
  <si>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</si>
  <si>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</si>
  <si>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</si>
  <si>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</si>
  <si>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</si>
  <si>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</si>
  <si>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</si>
  <si>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</si>
  <si>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</si>
  <si>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</si>
  <si>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</si>
  <si>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</si>
  <si>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</si>
  <si>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</si>
  <si>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</si>
  <si>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</si>
  <si>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</si>
  <si>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</si>
  <si>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</si>
  <si>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</si>
  <si>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</si>
  <si>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</si>
  <si>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</si>
  <si>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</si>
  <si>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</si>
  <si>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</si>
  <si>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</si>
  <si>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</si>
  <si>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</si>
  <si>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</si>
  <si>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</si>
  <si>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</si>
  <si>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</si>
  <si>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</si>
  <si>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</si>
  <si>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</si>
  <si>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</si>
  <si>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</si>
  <si>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</si>
  <si>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</si>
  <si>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</si>
  <si>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</si>
  <si>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</si>
  <si>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</si>
  <si>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</si>
  <si>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</si>
  <si>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</si>
  <si>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</si>
  <si>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</si>
  <si>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</si>
  <si>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</si>
  <si>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</si>
  <si>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</si>
  <si>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</si>
  <si>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</si>
  <si>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</si>
  <si>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</si>
  <si>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</si>
  <si>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</si>
  <si>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</si>
  <si>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</si>
  <si>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</si>
  <si>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</si>
  <si>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</si>
  <si>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</si>
  <si>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</si>
  <si>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</si>
  <si>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</si>
  <si>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</si>
  <si>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</si>
  <si>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</si>
  <si>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</si>
  <si>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</si>
  <si>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</si>
  <si>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</si>
  <si>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</si>
  <si>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</si>
  <si>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</si>
  <si>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</si>
  <si>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</si>
  <si>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</si>
  <si>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</si>
  <si>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</si>
  <si>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</si>
  <si>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</si>
  <si>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</si>
  <si>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</si>
  <si>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</si>
  <si>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</si>
  <si>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</si>
  <si>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</si>
  <si>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</si>
  <si>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</si>
  <si>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</si>
  <si>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</si>
  <si>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</si>
  <si>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</si>
  <si>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</si>
  <si>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</si>
  <si>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</si>
  <si>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</si>
  <si>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</si>
  <si>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</si>
  <si>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</si>
  <si>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</si>
  <si>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</si>
  <si>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</si>
  <si>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</si>
  <si>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</si>
  <si>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</si>
  <si>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</si>
  <si>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</si>
  <si>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</si>
  <si>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</si>
  <si>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</si>
  <si>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</si>
  <si>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</si>
  <si>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</si>
  <si>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</si>
  <si>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</si>
  <si>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</si>
  <si>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</si>
  <si>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</si>
  <si>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</si>
  <si>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</si>
  <si>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</si>
  <si>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</si>
  <si>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</si>
  <si>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</si>
  <si>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</si>
  <si>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</si>
  <si>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</si>
  <si>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</si>
  <si>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</si>
  <si>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</si>
  <si>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</si>
  <si>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</si>
  <si>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</si>
  <si>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</si>
  <si>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</si>
  <si>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</si>
  <si>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</si>
  <si>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</si>
  <si>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</si>
  <si>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</si>
  <si>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</si>
  <si>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</si>
  <si>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</si>
  <si>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</si>
  <si>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</si>
  <si>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</si>
  <si>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</si>
  <si>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</si>
  <si>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</si>
  <si>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</si>
  <si>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</si>
  <si>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</si>
  <si>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</si>
  <si>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</si>
  <si>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</si>
  <si>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</si>
  <si>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</si>
  <si>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</si>
  <si>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</si>
  <si>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</si>
  <si>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</si>
  <si>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</si>
  <si>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</si>
  <si>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</si>
  <si>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</si>
  <si>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</si>
  <si>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</si>
  <si>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</si>
  <si>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</si>
  <si>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</si>
  <si>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</si>
  <si>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</si>
  <si>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</si>
  <si>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</si>
  <si>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</si>
  <si>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</si>
  <si>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</si>
  <si>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</si>
  <si>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</si>
  <si>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</si>
  <si>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</si>
  <si>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</si>
  <si>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</si>
  <si>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</si>
  <si>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</si>
  <si>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</si>
  <si>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</si>
  <si>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</si>
  <si>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</si>
  <si>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</si>
  <si>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</si>
  <si>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</si>
  <si>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</si>
  <si>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</si>
  <si>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</si>
  <si>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</si>
  <si>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</si>
  <si>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</si>
  <si>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</si>
  <si>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</si>
  <si>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</si>
  <si>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</si>
  <si>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</si>
  <si>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</si>
  <si>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</si>
  <si>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</si>
  <si>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</si>
  <si>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</si>
  <si>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</si>
  <si>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</si>
  <si>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</si>
  <si>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</si>
  <si>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</si>
  <si>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</si>
  <si>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</si>
  <si>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</si>
  <si>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</si>
  <si>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</si>
  <si>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</si>
  <si>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</si>
  <si>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</si>
  <si>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</si>
  <si>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</si>
  <si>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</si>
  <si>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</si>
  <si>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</si>
  <si>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</si>
  <si>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</si>
  <si>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</si>
  <si>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</si>
  <si>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</si>
  <si>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</si>
  <si>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</si>
  <si>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</si>
  <si>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</si>
  <si>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</si>
  <si>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</si>
  <si>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</si>
  <si>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</si>
  <si>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</si>
  <si>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</si>
  <si>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</si>
  <si>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</si>
  <si>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</si>
  <si>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</si>
  <si>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</si>
  <si>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</si>
  <si>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</si>
  <si>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</si>
  <si>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</si>
  <si>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</si>
  <si>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</si>
  <si>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</si>
  <si>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</si>
  <si>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</si>
  <si>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</si>
  <si>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</si>
  <si>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</si>
  <si>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</si>
  <si>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</si>
  <si>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</si>
  <si>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</si>
  <si>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</si>
  <si>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</si>
  <si>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</si>
  <si>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</si>
  <si>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</si>
  <si>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</si>
  <si>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</si>
  <si>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</si>
  <si>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</si>
  <si>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</si>
  <si>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</si>
  <si>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</si>
  <si>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</si>
  <si>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</si>
  <si>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</si>
  <si>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</si>
  <si>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</si>
  <si>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</si>
  <si>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</si>
  <si>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</si>
  <si>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</si>
  <si>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</si>
  <si>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</si>
  <si>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</si>
  <si>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</si>
  <si>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</si>
  <si>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</si>
  <si>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</si>
  <si>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</si>
  <si>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</si>
  <si>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</si>
  <si>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</si>
  <si>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</si>
  <si>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</si>
  <si>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</si>
  <si>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</si>
  <si>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</si>
  <si>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</si>
  <si>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</si>
  <si>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</si>
  <si>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</si>
  <si>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</si>
  <si>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</si>
  <si>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</si>
  <si>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</si>
  <si>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</si>
  <si>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</si>
  <si>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</si>
  <si>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</si>
  <si>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</si>
  <si>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</si>
  <si>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</si>
  <si>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</si>
  <si>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</si>
  <si>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</si>
  <si>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</si>
  <si>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</si>
  <si>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</si>
  <si>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</si>
  <si>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</si>
  <si>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</si>
  <si>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</si>
  <si>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</si>
  <si>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</si>
  <si>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</si>
  <si>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</si>
  <si>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</si>
  <si>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</si>
  <si>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</si>
  <si>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</si>
  <si>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</si>
  <si>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</si>
  <si>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</si>
  <si>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</si>
  <si>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</si>
  <si>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</si>
  <si>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</si>
  <si>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</si>
  <si>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</si>
  <si>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</si>
  <si>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</si>
  <si>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</si>
  <si>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</si>
  <si>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</si>
  <si>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</si>
  <si>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</si>
  <si>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</si>
  <si>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</si>
  <si>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</si>
  <si>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</si>
  <si>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</si>
  <si>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</si>
  <si>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</si>
  <si>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</si>
  <si>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</si>
  <si>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</si>
  <si>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</si>
  <si>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</si>
  <si>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</si>
  <si>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</si>
  <si>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</si>
  <si>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</si>
  <si>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</si>
  <si>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</si>
  <si>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</si>
  <si>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</si>
  <si>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</si>
  <si>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</si>
  <si>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</si>
  <si>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</si>
  <si>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</si>
  <si>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</si>
  <si>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</si>
  <si>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</si>
  <si>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</si>
  <si>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</si>
  <si>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</si>
  <si>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</si>
  <si>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</si>
  <si>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</si>
  <si>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</si>
  <si>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</si>
  <si>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</si>
  <si>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</si>
  <si>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</si>
  <si>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</si>
  <si>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</si>
  <si>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</si>
  <si>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</si>
  <si>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</si>
  <si>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</si>
  <si>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</si>
  <si>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</si>
  <si>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</si>
  <si>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</si>
  <si>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</si>
  <si>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</si>
  <si>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</si>
  <si>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</si>
  <si>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</si>
  <si>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</si>
  <si>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</si>
  <si>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</si>
  <si>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</si>
  <si>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</si>
  <si>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</si>
  <si>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</si>
  <si>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</si>
  <si>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</si>
  <si>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</si>
  <si>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</si>
  <si>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</si>
  <si>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</si>
  <si>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</si>
  <si>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</si>
  <si>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</si>
  <si>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</si>
  <si>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</si>
  <si>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</si>
  <si>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</si>
  <si>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</si>
  <si>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</si>
  <si>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</si>
  <si>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</si>
  <si>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</si>
  <si>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</si>
  <si>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</si>
  <si>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</si>
  <si>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</si>
  <si>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</si>
  <si>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</si>
  <si>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</si>
  <si>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</si>
  <si>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</si>
  <si>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</si>
  <si>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</si>
  <si>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</si>
  <si>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</si>
  <si>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</si>
  <si>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</si>
  <si>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</si>
  <si>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</si>
  <si>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</si>
  <si>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</si>
  <si>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</si>
  <si>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</si>
  <si>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</si>
  <si>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</si>
  <si>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</si>
  <si>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</si>
  <si>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</si>
  <si>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</si>
  <si>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</si>
  <si>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</si>
  <si>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</si>
  <si>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</si>
  <si>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</si>
  <si>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</si>
  <si>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</si>
  <si>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</si>
  <si>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</si>
  <si>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</si>
  <si>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</si>
  <si>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</si>
  <si>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</si>
  <si>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</si>
  <si>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</si>
  <si>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</si>
  <si>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</si>
  <si>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</si>
  <si>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</si>
  <si>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</si>
  <si>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</si>
  <si>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</si>
  <si>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</si>
  <si>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</si>
  <si>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</si>
  <si>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</si>
  <si>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</si>
  <si>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</si>
  <si>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</si>
  <si>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</si>
  <si>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</si>
  <si>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</si>
  <si>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</si>
  <si>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</si>
  <si>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</si>
  <si>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</si>
  <si>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</si>
  <si>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</si>
  <si>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</si>
  <si>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</si>
  <si>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</si>
  <si>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</si>
  <si>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</si>
  <si>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</si>
  <si>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</si>
  <si>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</si>
  <si>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</si>
  <si>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</si>
  <si>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</si>
  <si>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</si>
  <si>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</si>
  <si>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</si>
  <si>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</si>
  <si>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</si>
  <si>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</si>
  <si>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</si>
  <si>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</si>
  <si>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</si>
  <si>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</si>
  <si>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</si>
  <si>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</si>
  <si>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</si>
  <si>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</si>
  <si>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</si>
  <si>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</si>
  <si>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</si>
  <si>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</si>
  <si>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</si>
  <si>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</si>
  <si>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</si>
  <si>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</si>
  <si>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</si>
  <si>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</si>
  <si>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</si>
  <si>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</si>
  <si>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</si>
  <si>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</si>
  <si>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</si>
  <si>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</si>
  <si>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</si>
  <si>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</si>
  <si>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</si>
  <si>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</si>
  <si>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</si>
  <si>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</si>
  <si>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</si>
  <si>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</si>
  <si>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</si>
  <si>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</si>
  <si>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</si>
  <si>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</si>
  <si>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</si>
  <si>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</si>
  <si>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</si>
  <si>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</si>
  <si>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</si>
  <si>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</si>
  <si>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</si>
  <si>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</si>
  <si>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</si>
  <si>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</si>
  <si>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</si>
  <si>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</si>
  <si>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</si>
  <si>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</si>
  <si>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</si>
  <si>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</si>
  <si>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</si>
  <si>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</si>
  <si>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</si>
  <si>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</si>
  <si>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</si>
  <si>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</si>
  <si>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</si>
  <si>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</si>
  <si>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</si>
  <si>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</si>
  <si>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</si>
  <si>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</si>
  <si>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</si>
  <si>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</si>
  <si>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</si>
  <si>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</si>
  <si>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</si>
  <si>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</si>
  <si>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</si>
  <si>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</si>
  <si>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</si>
  <si>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</si>
  <si>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</si>
  <si>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</si>
  <si>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</si>
  <si>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</si>
  <si>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</si>
  <si>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</si>
  <si>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</si>
  <si>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</si>
  <si>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</si>
  <si>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</si>
  <si>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</si>
  <si>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</si>
  <si>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</si>
  <si>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</si>
  <si>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</si>
  <si>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</si>
  <si>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</si>
  <si>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</si>
  <si>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</si>
  <si>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</si>
  <si>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</si>
  <si>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</si>
  <si>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</si>
  <si>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</si>
  <si>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</si>
  <si>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</si>
  <si>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</si>
  <si>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</si>
  <si>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</si>
  <si>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</si>
  <si>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</si>
  <si>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</si>
  <si>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</si>
  <si>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</si>
  <si>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</si>
  <si>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</si>
  <si>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</si>
  <si>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</si>
  <si>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</si>
  <si>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</si>
  <si>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</si>
  <si>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</si>
  <si>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</si>
  <si>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</si>
  <si>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</si>
  <si>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</si>
  <si>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</si>
  <si>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</si>
  <si>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</si>
  <si>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</si>
  <si>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</si>
  <si>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</si>
  <si>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</si>
  <si>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</si>
  <si>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</si>
  <si>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</si>
  <si>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</si>
  <si>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</si>
  <si>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</si>
  <si>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</si>
  <si>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</si>
  <si>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</si>
  <si>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</si>
  <si>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</si>
  <si>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</si>
  <si>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</si>
  <si>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</si>
  <si>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</si>
  <si>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</si>
  <si>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</si>
  <si>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</si>
  <si>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</si>
  <si>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</si>
  <si>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</si>
  <si>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</si>
  <si>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</si>
  <si>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</si>
  <si>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</si>
  <si>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</si>
  <si>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</si>
  <si>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</si>
  <si>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</si>
  <si>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</si>
  <si>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</si>
  <si>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</si>
  <si>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</si>
  <si>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</si>
  <si>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</si>
  <si>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</si>
  <si>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</si>
  <si>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</si>
  <si>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</si>
  <si>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</si>
  <si>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</si>
  <si>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</si>
  <si>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</si>
  <si>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</si>
  <si>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</si>
  <si>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</si>
  <si>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</si>
  <si>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</si>
  <si>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</si>
  <si>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</si>
  <si>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</si>
  <si>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</si>
  <si>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</si>
  <si>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</si>
  <si>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</si>
  <si>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</si>
  <si>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</si>
  <si>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</si>
  <si>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</si>
  <si>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</si>
  <si>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</si>
  <si>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</si>
  <si>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</si>
  <si>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</si>
  <si>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</si>
  <si>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</si>
  <si>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</si>
  <si>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</si>
  <si>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</si>
  <si>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</si>
  <si>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</si>
  <si>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</si>
  <si>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</si>
  <si>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</si>
  <si>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</si>
  <si>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</si>
  <si>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</si>
  <si>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</si>
  <si>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</si>
  <si>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</si>
  <si>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</si>
  <si>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</si>
  <si>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</si>
  <si>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</si>
  <si>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</si>
  <si>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</si>
  <si>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</si>
  <si>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</si>
  <si>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</si>
  <si>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</si>
  <si>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</si>
  <si>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</si>
  <si>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</si>
  <si>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</si>
  <si>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</si>
  <si>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</si>
  <si>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</si>
  <si>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</si>
  <si>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</si>
  <si>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</si>
  <si>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</si>
  <si>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</si>
  <si>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</si>
  <si>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</si>
  <si>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</si>
  <si>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</si>
  <si>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</si>
  <si>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</si>
  <si>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</si>
  <si>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</si>
  <si>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</si>
  <si>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</si>
  <si>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</si>
  <si>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</si>
  <si>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</si>
  <si>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</si>
  <si>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</si>
  <si>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</si>
  <si>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</si>
  <si>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</si>
  <si>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</si>
  <si>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</si>
  <si>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</si>
  <si>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</si>
  <si>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</si>
  <si>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</si>
  <si>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</si>
  <si>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</si>
  <si>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</si>
  <si>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</si>
  <si>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</si>
  <si>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</si>
  <si>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</si>
  <si>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</si>
  <si>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</si>
  <si>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</si>
  <si>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</si>
  <si>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</si>
  <si>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</si>
  <si>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</si>
  <si>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</si>
  <si>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</si>
  <si>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</si>
  <si>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</si>
  <si>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</si>
  <si>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</si>
  <si>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</si>
  <si>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</si>
  <si>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</si>
  <si>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</si>
  <si>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</si>
  <si>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</si>
  <si>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</si>
  <si>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</si>
  <si>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</si>
  <si>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</si>
  <si>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</si>
  <si>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</si>
  <si>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</si>
  <si>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</si>
  <si>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</si>
  <si>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</si>
  <si>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</si>
  <si>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</si>
  <si>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</si>
  <si>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</si>
  <si>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</si>
  <si>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</si>
  <si>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</si>
  <si>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</si>
  <si>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</si>
  <si>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</si>
  <si>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</si>
  <si>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</si>
  <si>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</si>
  <si>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</si>
  <si>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</si>
  <si>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</si>
  <si>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</si>
  <si>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</si>
  <si>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</si>
  <si>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</si>
  <si>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</si>
  <si>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</si>
  <si>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</si>
  <si>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</si>
  <si>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</si>
  <si>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</si>
  <si>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</si>
  <si>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</si>
  <si>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</si>
  <si>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</si>
  <si>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</si>
  <si>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</si>
  <si>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</si>
  <si>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</si>
  <si>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</si>
  <si>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</si>
  <si>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</si>
  <si>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</si>
  <si>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</si>
  <si>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</si>
  <si>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</si>
  <si>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</si>
  <si>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</si>
  <si>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</si>
  <si>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</si>
  <si>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</si>
  <si>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</si>
  <si>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</si>
  <si>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</si>
  <si>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</si>
  <si>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</si>
  <si>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</si>
  <si>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</si>
  <si>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</si>
  <si>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</si>
  <si>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</si>
  <si>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</si>
  <si>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</si>
  <si>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</si>
  <si>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</si>
  <si>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</si>
  <si>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</si>
  <si>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</si>
  <si>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</si>
  <si>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</si>
  <si>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</si>
  <si>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</si>
  <si>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</si>
  <si>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</si>
  <si>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</si>
  <si>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</si>
  <si>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</si>
  <si>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</si>
  <si>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</si>
  <si>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</si>
  <si>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</si>
  <si>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</si>
  <si>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</si>
  <si>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</si>
  <si>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</si>
  <si>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</si>
  <si>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</si>
  <si>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</si>
  <si>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</si>
  <si>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</si>
  <si>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</si>
  <si>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</si>
  <si>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</si>
  <si>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</si>
  <si>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</si>
  <si>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</si>
  <si>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</si>
  <si>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</si>
  <si>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</si>
  <si>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</si>
  <si>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</si>
  <si>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</si>
  <si>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</si>
  <si>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</si>
  <si>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</si>
  <si>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</si>
  <si>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</si>
  <si>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</si>
  <si>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</si>
  <si>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</si>
  <si>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</si>
  <si>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</si>
  <si>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</si>
  <si>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</si>
  <si>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</si>
  <si>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</si>
  <si>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</si>
  <si>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</si>
  <si>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</si>
  <si>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</si>
  <si>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</si>
  <si>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</si>
  <si>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</si>
  <si>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</si>
  <si>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</si>
  <si>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</si>
  <si>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</si>
  <si>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</si>
  <si>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</si>
  <si>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</si>
  <si>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</si>
  <si>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</si>
  <si>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</si>
  <si>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</si>
  <si>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</si>
  <si>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</si>
  <si>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</si>
  <si>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</si>
  <si>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</si>
  <si>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</si>
  <si>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</si>
  <si>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</si>
  <si>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</si>
  <si>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</si>
  <si>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</si>
  <si>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</si>
  <si>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</si>
  <si>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</si>
  <si>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</si>
  <si>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</si>
  <si>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</si>
  <si>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</si>
  <si>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</si>
  <si>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</si>
  <si>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</si>
  <si>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</si>
  <si>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</si>
  <si>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</si>
  <si>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</si>
  <si>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</si>
  <si>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</si>
  <si>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</si>
  <si>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</si>
  <si>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</si>
  <si>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</si>
  <si>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</si>
  <si>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</si>
  <si>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</si>
  <si>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</si>
  <si>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</si>
  <si>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</si>
  <si>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</si>
  <si>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</si>
  <si>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</si>
  <si>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</si>
  <si>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</si>
  <si>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</si>
  <si>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</si>
  <si>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</si>
  <si>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</si>
  <si>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</si>
  <si>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</si>
  <si>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</si>
  <si>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</si>
  <si>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</si>
  <si>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</si>
  <si>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</si>
  <si>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</si>
  <si>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</si>
  <si>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</si>
  <si>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</si>
  <si>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</si>
  <si>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</si>
  <si>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</si>
  <si>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</si>
  <si>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</si>
  <si>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</si>
  <si>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</si>
  <si>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</si>
  <si>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</si>
  <si>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</si>
  <si>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</si>
  <si>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</si>
  <si>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</si>
  <si>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</si>
  <si>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</si>
  <si>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</si>
  <si>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</si>
  <si>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</si>
  <si>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</si>
  <si>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</si>
  <si>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</si>
  <si>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</si>
  <si>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</si>
  <si>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</si>
  <si>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</si>
  <si>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</si>
  <si>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</si>
  <si>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</si>
  <si>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</si>
  <si>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</si>
  <si>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</si>
  <si>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</si>
  <si>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</si>
  <si>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</si>
  <si>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</si>
  <si>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</si>
  <si>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</si>
  <si>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</si>
  <si>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</si>
  <si>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</si>
  <si>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</si>
  <si>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</si>
  <si>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</si>
  <si>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</si>
  <si>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</si>
  <si>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</si>
  <si>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</si>
  <si>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</si>
  <si>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</si>
  <si>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</si>
  <si>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</si>
  <si>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</si>
  <si>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</si>
  <si>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</si>
  <si>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</si>
  <si>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</si>
  <si>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</si>
  <si>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</si>
  <si>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</si>
  <si>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</si>
  <si>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</si>
  <si>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</si>
  <si>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</si>
  <si>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</si>
  <si>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</si>
  <si>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</si>
  <si>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</si>
  <si>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</si>
  <si>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</si>
  <si>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</si>
  <si>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</si>
  <si>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</si>
  <si>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</si>
  <si>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</si>
  <si>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</si>
  <si>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</si>
  <si>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</si>
  <si>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</si>
  <si>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</si>
  <si>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</si>
  <si>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</si>
  <si>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</si>
  <si>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</si>
  <si>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</si>
  <si>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</si>
  <si>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</si>
  <si>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</si>
  <si>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</si>
  <si>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</si>
  <si>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</si>
  <si>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</si>
  <si>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</si>
  <si>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</si>
  <si>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</si>
  <si>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</si>
  <si>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</si>
  <si>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</si>
  <si>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</si>
  <si>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</si>
  <si>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</si>
  <si>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</si>
  <si>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</si>
  <si>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</si>
  <si>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</si>
  <si>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</si>
  <si>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</si>
  <si>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</si>
  <si>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</si>
  <si>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</si>
  <si>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</si>
  <si>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</si>
  <si>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</si>
  <si>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</si>
  <si>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</si>
  <si>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</si>
  <si>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</si>
  <si>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</si>
  <si>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</si>
  <si>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</si>
  <si>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</si>
  <si>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</si>
  <si>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</si>
  <si>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</si>
  <si>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</si>
  <si>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</si>
  <si>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</si>
  <si>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</si>
  <si>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</si>
  <si>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</si>
  <si>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</si>
  <si>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</si>
  <si>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</si>
  <si>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</si>
  <si>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</si>
  <si>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</si>
  <si>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</si>
  <si>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</si>
  <si>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</si>
  <si>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</si>
  <si>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</si>
  <si>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</si>
  <si>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</si>
  <si>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</si>
  <si>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</si>
  <si>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</si>
  <si>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</si>
  <si>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</si>
  <si>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</si>
  <si>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</si>
  <si>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</si>
  <si>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</si>
  <si>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</si>
  <si>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</si>
  <si>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</si>
  <si>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</si>
  <si>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</si>
  <si>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</si>
  <si>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</si>
  <si>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</si>
  <si>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</si>
  <si>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</si>
  <si>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</si>
  <si>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</si>
  <si>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</si>
  <si>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</si>
  <si>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</si>
  <si>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</si>
  <si>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</si>
  <si>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</si>
  <si>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</si>
  <si>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</si>
  <si>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</si>
  <si>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</si>
  <si>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</si>
  <si>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</si>
  <si>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</si>
  <si>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</si>
  <si>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</si>
  <si>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</si>
  <si>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</si>
  <si>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</si>
  <si>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</si>
  <si>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</si>
  <si>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</si>
  <si>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</si>
  <si>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</si>
  <si>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</si>
  <si>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</si>
  <si>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</si>
  <si>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</si>
  <si>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</si>
  <si>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</si>
  <si>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</si>
  <si>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</si>
  <si>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</si>
  <si>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</si>
  <si>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</si>
  <si>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</si>
  <si>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</si>
  <si>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</si>
  <si>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</si>
  <si>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</si>
  <si>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</si>
  <si>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</si>
  <si>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</si>
  <si>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</si>
  <si>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</si>
  <si>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</si>
  <si>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</si>
  <si>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</si>
  <si>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</si>
  <si>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</si>
  <si>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</si>
  <si>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</si>
  <si>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</si>
  <si>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</si>
  <si>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</si>
  <si>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</si>
  <si>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</si>
  <si>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</si>
  <si>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</si>
  <si>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</si>
  <si>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</si>
  <si>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</si>
  <si>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</si>
  <si>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</si>
  <si>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</si>
  <si>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</si>
  <si>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</si>
  <si>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</si>
  <si>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</si>
  <si>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</si>
  <si>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</si>
  <si>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</si>
  <si>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</si>
  <si>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</si>
  <si>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</si>
  <si>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</si>
  <si>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</si>
  <si>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</si>
  <si>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</si>
  <si>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</si>
  <si>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</si>
  <si>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</si>
  <si>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</si>
  <si>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</si>
  <si>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</si>
  <si>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</si>
  <si>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</si>
  <si>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</si>
  <si>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</si>
  <si>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</si>
  <si>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</si>
  <si>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</si>
  <si>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</si>
  <si>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</si>
  <si>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</si>
  <si>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</si>
  <si>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</si>
  <si>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</si>
  <si>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</si>
  <si>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</si>
  <si>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</si>
  <si>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</si>
  <si>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</si>
  <si>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</si>
  <si>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</si>
  <si>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</si>
  <si>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</si>
  <si>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</si>
  <si>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</si>
  <si>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</si>
  <si>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</si>
  <si>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</si>
  <si>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</si>
  <si>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</si>
  <si>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</si>
  <si>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</si>
  <si>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</si>
  <si>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</si>
  <si>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</si>
  <si>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</si>
  <si>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</si>
  <si>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</si>
  <si>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</si>
  <si>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</si>
  <si>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</si>
  <si>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</si>
  <si>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</si>
  <si>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</si>
  <si>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</si>
  <si>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</si>
  <si>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</si>
  <si>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</si>
  <si>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</si>
  <si>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</si>
  <si>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</si>
  <si>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</si>
  <si>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</si>
  <si>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</si>
  <si>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</si>
  <si>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</si>
  <si>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</si>
  <si>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</si>
  <si>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</si>
  <si>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</si>
  <si>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</si>
  <si>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</si>
  <si>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</si>
  <si>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</si>
  <si>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</si>
  <si>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</si>
  <si>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</si>
  <si>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</si>
  <si>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</si>
  <si>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</si>
  <si>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</si>
  <si>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</si>
  <si>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</si>
  <si>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</si>
  <si>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</si>
  <si>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</si>
  <si>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</si>
  <si>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</si>
  <si>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</si>
  <si>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</si>
  <si>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</si>
  <si>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</si>
  <si>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</si>
  <si>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</si>
  <si>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</si>
  <si>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</si>
  <si>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</si>
  <si>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</si>
  <si>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</si>
  <si>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</si>
  <si>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</si>
  <si>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</si>
  <si>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</si>
  <si>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</si>
  <si>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</si>
  <si>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</si>
  <si>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</si>
  <si>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</si>
  <si>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</si>
  <si>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</si>
  <si>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</si>
  <si>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</si>
  <si>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</si>
  <si>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</si>
  <si>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</si>
  <si>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</si>
  <si>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</si>
  <si>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</si>
  <si>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</si>
  <si>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</si>
  <si>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</si>
  <si>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</si>
  <si>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</si>
  <si>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</si>
  <si>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</si>
  <si>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</si>
  <si>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</si>
  <si>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</si>
  <si>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</si>
  <si>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</si>
  <si>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</si>
  <si>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</si>
  <si>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</si>
  <si>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</si>
  <si>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</si>
  <si>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</si>
  <si>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</si>
  <si>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</si>
  <si>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</si>
  <si>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</si>
  <si>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</si>
  <si>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</si>
  <si>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</si>
  <si>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</si>
  <si>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</si>
  <si>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</si>
  <si>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</si>
  <si>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</si>
  <si>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</si>
  <si>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</si>
  <si>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</si>
  <si>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</si>
  <si>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</si>
  <si>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</si>
  <si>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</si>
  <si>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</si>
  <si>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</si>
  <si>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</si>
  <si>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</si>
  <si>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</si>
  <si>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</si>
  <si>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</si>
  <si>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</si>
  <si>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</si>
  <si>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</si>
  <si>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</si>
  <si>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</si>
  <si>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</si>
  <si>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</si>
  <si>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</si>
  <si>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</si>
  <si>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</si>
  <si>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</si>
  <si>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</si>
  <si>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</si>
  <si>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</si>
  <si>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</si>
  <si>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</si>
  <si>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</si>
  <si>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</si>
  <si>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</si>
  <si>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</si>
  <si>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</si>
  <si>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</si>
  <si>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</si>
  <si>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</si>
  <si>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</si>
  <si>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</si>
  <si>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</si>
  <si>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</si>
  <si>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</si>
  <si>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</si>
  <si>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</si>
  <si>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</si>
  <si>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</si>
  <si>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</si>
  <si>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</si>
  <si>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</si>
  <si>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</si>
  <si>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</si>
  <si>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</si>
  <si>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</si>
  <si>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</si>
  <si>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</si>
  <si>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</si>
  <si>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</si>
  <si>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</si>
  <si>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</si>
  <si>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</si>
  <si>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</si>
  <si>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</si>
  <si>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</si>
  <si>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</si>
  <si>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</si>
  <si>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</si>
  <si>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</si>
  <si>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</si>
  <si>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</si>
  <si>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</si>
  <si>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</si>
  <si>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</si>
  <si>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</si>
  <si>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</si>
  <si>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</si>
  <si>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</si>
  <si>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</si>
  <si>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</si>
  <si>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</si>
  <si>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</si>
  <si>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</si>
  <si>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</si>
  <si>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</si>
  <si>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</si>
  <si>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</si>
  <si>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</si>
  <si>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</si>
  <si>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</si>
  <si>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</si>
  <si>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</si>
  <si>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</si>
  <si>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</si>
  <si>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</si>
  <si>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</si>
  <si>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</si>
  <si>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</si>
  <si>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</si>
  <si>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</si>
  <si>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</si>
  <si>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</si>
  <si>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</si>
  <si>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</si>
  <si>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</si>
  <si>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</si>
  <si>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</si>
  <si>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</si>
  <si>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</si>
  <si>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</si>
  <si>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</si>
  <si>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</si>
  <si>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</si>
  <si>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</si>
  <si>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</si>
  <si>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</si>
  <si>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</si>
  <si>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</si>
  <si>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</si>
  <si>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</si>
  <si>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</si>
  <si>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</si>
  <si>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</si>
  <si>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</si>
  <si>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</si>
  <si>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</si>
  <si>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</si>
  <si>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</si>
  <si>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</si>
  <si>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</si>
  <si>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</si>
  <si>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</si>
  <si>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</si>
  <si>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</si>
  <si>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</si>
  <si>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</si>
  <si>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</si>
  <si>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</si>
  <si>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</si>
  <si>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</si>
  <si>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</si>
  <si>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</si>
  <si>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</si>
  <si>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</si>
  <si>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</si>
  <si>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</si>
  <si>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</si>
  <si>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</si>
  <si>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</si>
  <si>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</si>
  <si>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</si>
  <si>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</si>
  <si>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</si>
  <si>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</si>
  <si>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</si>
  <si>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</si>
  <si>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</si>
  <si>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</si>
  <si>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</si>
  <si>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</si>
  <si>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</si>
  <si>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</si>
  <si>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</si>
  <si>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</si>
  <si>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</si>
  <si>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</si>
  <si>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</si>
  <si>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</si>
  <si>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</si>
  <si>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</si>
  <si>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</si>
  <si>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</si>
  <si>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</si>
  <si>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</si>
  <si>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</si>
  <si>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</si>
  <si>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</si>
  <si>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</si>
  <si>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</si>
  <si>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</si>
  <si>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</si>
  <si>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</si>
  <si>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</si>
  <si>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</si>
  <si>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</si>
  <si>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</si>
  <si>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</si>
  <si>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</si>
  <si>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</si>
  <si>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</si>
  <si>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</si>
  <si>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</si>
  <si>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</si>
  <si>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</si>
  <si>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</si>
  <si>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</si>
  <si>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</si>
  <si>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</si>
  <si>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</si>
  <si>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</si>
  <si>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</si>
  <si>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</si>
  <si>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</si>
  <si>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</si>
  <si>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</si>
  <si>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</si>
  <si>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</si>
  <si>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</si>
  <si>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</si>
  <si>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</si>
  <si>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</si>
  <si>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</si>
  <si>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</si>
  <si>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</si>
  <si>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</si>
  <si>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</si>
  <si>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</si>
  <si>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</si>
  <si>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</si>
  <si>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</si>
  <si>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</si>
  <si>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</si>
  <si>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</si>
  <si>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</si>
  <si>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</si>
  <si>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</si>
  <si>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</si>
  <si>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</si>
  <si>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</si>
  <si>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</si>
  <si>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</si>
  <si>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</si>
  <si>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</si>
  <si>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</si>
  <si>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</si>
  <si>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</si>
  <si>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</si>
  <si>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</si>
  <si>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</si>
  <si>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</si>
  <si>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</si>
  <si>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</si>
  <si>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</si>
  <si>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</si>
  <si>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</si>
  <si>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</si>
  <si>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</si>
  <si>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</si>
  <si>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</si>
  <si>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</si>
  <si>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</si>
  <si>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</si>
  <si>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</si>
  <si>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</si>
  <si>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</si>
  <si>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</si>
  <si>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</si>
  <si>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</si>
  <si>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</si>
  <si>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</si>
  <si>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</si>
  <si>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</si>
  <si>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</si>
  <si>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</si>
  <si>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</si>
  <si>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</si>
  <si>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</si>
  <si>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</si>
  <si>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</si>
  <si>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</si>
  <si>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</si>
  <si>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</si>
  <si>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</si>
  <si>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</si>
  <si>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</si>
  <si>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</si>
  <si>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</si>
  <si>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</si>
  <si>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</si>
  <si>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</si>
  <si>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</si>
  <si>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</si>
  <si>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</si>
  <si>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</si>
  <si>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</si>
  <si>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</si>
  <si>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</si>
  <si>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</si>
  <si>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</si>
  <si>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</si>
  <si>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</si>
  <si>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</si>
  <si>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</si>
  <si>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</si>
  <si>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</si>
  <si>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</si>
  <si>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</si>
  <si>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</si>
  <si>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</si>
  <si>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</si>
  <si>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</si>
  <si>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</si>
  <si>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</si>
  <si>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</si>
  <si>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</si>
  <si>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</si>
  <si>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</si>
  <si>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</si>
  <si>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</si>
  <si>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</si>
  <si>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</si>
  <si>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</si>
  <si>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</si>
  <si>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</si>
  <si>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</si>
  <si>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</si>
  <si>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</si>
  <si>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</si>
  <si>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</si>
  <si>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</si>
  <si>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</si>
  <si>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</si>
  <si>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</si>
  <si>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</si>
  <si>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</si>
  <si>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</si>
  <si>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</si>
  <si>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</si>
  <si>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</si>
  <si>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</si>
  <si>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</si>
  <si>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</si>
  <si>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</si>
  <si>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</si>
  <si>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</si>
  <si>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</si>
  <si>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</si>
  <si>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</si>
  <si>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</si>
  <si>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</si>
  <si>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</si>
  <si>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</si>
  <si>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</si>
  <si>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</si>
  <si>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</si>
  <si>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</si>
  <si>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</si>
  <si>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</si>
  <si>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</si>
  <si>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</si>
  <si>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</si>
  <si>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</si>
  <si>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</si>
  <si>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</si>
  <si>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</si>
  <si>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</si>
  <si>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</si>
  <si>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</si>
  <si>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</si>
  <si>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</si>
  <si>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</si>
  <si>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</si>
  <si>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</si>
  <si>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</si>
  <si>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</si>
  <si>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</si>
  <si>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</si>
  <si>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</si>
  <si>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</si>
  <si>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</si>
  <si>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</si>
  <si>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</si>
  <si>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</si>
  <si>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</si>
  <si>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</si>
  <si>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</si>
  <si>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</si>
  <si>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</si>
  <si>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</si>
  <si>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</si>
  <si>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</si>
  <si>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</si>
  <si>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</si>
  <si>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</si>
  <si>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</si>
  <si>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</si>
  <si>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</si>
  <si>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</si>
  <si>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</si>
  <si>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</si>
  <si>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</si>
  <si>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</si>
  <si>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</si>
  <si>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</si>
  <si>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</si>
  <si>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</si>
  <si>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</si>
  <si>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</si>
  <si>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</si>
  <si>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</si>
  <si>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</si>
  <si>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</si>
  <si>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</si>
  <si>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</si>
  <si>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</si>
  <si>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</si>
  <si>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</si>
  <si>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</si>
  <si>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</si>
  <si>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</si>
  <si>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</si>
  <si>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</si>
  <si>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</si>
  <si>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</si>
  <si>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</si>
  <si>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</si>
  <si>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</si>
  <si>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</si>
  <si>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</si>
  <si>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</si>
  <si>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</si>
  <si>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</si>
  <si>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</si>
  <si>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</si>
  <si>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</si>
  <si>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</si>
  <si>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</si>
  <si>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</si>
  <si>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</si>
  <si>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</si>
  <si>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</si>
  <si>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</si>
  <si>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</si>
  <si>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</si>
  <si>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</si>
  <si>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</si>
  <si>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</si>
  <si>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</si>
  <si>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</si>
  <si>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</si>
  <si>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</si>
  <si>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</si>
  <si>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</si>
  <si>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</si>
  <si>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</si>
  <si>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</si>
  <si>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</si>
  <si>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</si>
  <si>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</si>
  <si>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</si>
  <si>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</si>
  <si>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</si>
  <si>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</si>
  <si>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</si>
  <si>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</si>
  <si>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</si>
  <si>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</si>
  <si>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</si>
  <si>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</si>
  <si>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</si>
  <si>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</si>
  <si>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</si>
  <si>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</si>
  <si>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</si>
  <si>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</si>
  <si>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</si>
  <si>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</si>
  <si>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</si>
  <si>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</si>
  <si>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</si>
  <si>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</si>
  <si>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</si>
  <si>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</si>
  <si>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</si>
  <si>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</si>
  <si>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</si>
  <si>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</si>
  <si>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</si>
  <si>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</si>
  <si>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</si>
  <si>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</si>
  <si>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</si>
  <si>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</si>
  <si>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</si>
  <si>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</si>
  <si>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</si>
  <si>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</si>
  <si>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</si>
  <si>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</si>
  <si>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</si>
  <si>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</si>
  <si>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</si>
  <si>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</si>
  <si>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</si>
  <si>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</si>
  <si>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</si>
  <si>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</si>
  <si>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</si>
  <si>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</si>
  <si>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</si>
  <si>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</si>
  <si>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</si>
  <si>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</si>
  <si>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</si>
  <si>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</si>
  <si>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</si>
  <si>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</si>
  <si>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</si>
  <si>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</si>
  <si>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</si>
  <si>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</si>
  <si>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</si>
  <si>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</si>
  <si>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</si>
  <si>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</si>
  <si>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</si>
  <si>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</si>
  <si>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</si>
  <si>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</si>
  <si>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</si>
  <si>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</si>
  <si>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</si>
  <si>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</si>
  <si>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</si>
  <si>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</si>
  <si>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</si>
  <si>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</si>
  <si>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</si>
  <si>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</si>
  <si>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</si>
  <si>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</si>
  <si>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</si>
  <si>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</si>
  <si>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</si>
  <si>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</si>
  <si>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</si>
  <si>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</si>
  <si>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</si>
  <si>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</si>
  <si>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</si>
  <si>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</si>
  <si>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</si>
  <si>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</si>
  <si>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</si>
  <si>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</si>
  <si>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</si>
  <si>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</si>
  <si>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</si>
  <si>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</si>
  <si>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</si>
  <si>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</si>
  <si>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</si>
  <si>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</si>
  <si>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</si>
  <si>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</si>
  <si>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</si>
  <si>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</si>
  <si>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</si>
  <si>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</si>
  <si>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</si>
  <si>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</si>
  <si>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</si>
  <si>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</si>
  <si>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</si>
  <si>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</si>
  <si>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</si>
  <si>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</si>
  <si>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</si>
  <si>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</si>
  <si>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</si>
  <si>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</si>
  <si>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</si>
  <si>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</si>
  <si>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</si>
  <si>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</si>
  <si>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</si>
  <si>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</si>
  <si>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</si>
  <si>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</si>
  <si>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</si>
  <si>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</si>
  <si>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</si>
  <si>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</si>
  <si>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</si>
  <si>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</si>
  <si>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</si>
  <si>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</si>
  <si>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</si>
  <si>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</si>
  <si>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</si>
  <si>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</si>
  <si>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</si>
  <si>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</si>
  <si>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</si>
  <si>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</si>
  <si>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</si>
  <si>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</si>
  <si>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</si>
  <si>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</si>
  <si>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</si>
  <si>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</si>
  <si>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</si>
  <si>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</si>
  <si>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</si>
  <si>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</si>
  <si>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</si>
  <si>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</si>
  <si>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</si>
  <si>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</si>
  <si>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</si>
  <si>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</si>
  <si>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</si>
  <si>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</si>
  <si>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</si>
  <si>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</si>
  <si>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</si>
  <si>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</si>
  <si>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</si>
  <si>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</si>
  <si>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</si>
  <si>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</si>
  <si>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</si>
  <si>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</si>
  <si>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</si>
  <si>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</si>
  <si>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</si>
  <si>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</si>
  <si>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</si>
  <si>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</si>
  <si>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</si>
  <si>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</si>
  <si>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</si>
  <si>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</si>
  <si>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</si>
  <si>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</si>
  <si>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</si>
  <si>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</si>
  <si>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</si>
  <si>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</si>
  <si>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</si>
  <si>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</si>
  <si>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</si>
  <si>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</si>
  <si>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</si>
  <si>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</si>
  <si>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</si>
  <si>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</si>
  <si>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</si>
  <si>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</si>
  <si>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</si>
  <si>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</si>
  <si>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</si>
  <si>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</si>
  <si>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</si>
  <si>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</si>
  <si>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</si>
  <si>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</si>
  <si>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</si>
  <si>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</si>
  <si>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</si>
  <si>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</si>
  <si>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</si>
  <si>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</si>
  <si>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</si>
  <si>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</si>
  <si>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</si>
  <si>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</si>
  <si>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</si>
  <si>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</si>
  <si>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</si>
  <si>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</si>
  <si>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</si>
  <si>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</si>
  <si>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</si>
  <si>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</si>
  <si>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</si>
  <si>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</si>
  <si>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</si>
  <si>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</si>
  <si>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</si>
  <si>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</si>
  <si>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</si>
  <si>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</si>
  <si>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</si>
  <si>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</si>
  <si>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</si>
  <si>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</si>
  <si>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</si>
  <si>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</si>
  <si>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</si>
  <si>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</si>
  <si>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</si>
  <si>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</si>
  <si>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</si>
  <si>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</si>
  <si>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</si>
  <si>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</si>
  <si>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</si>
  <si>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</si>
  <si>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</si>
  <si>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</si>
  <si>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</si>
  <si>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</si>
  <si>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</si>
  <si>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</si>
  <si>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</si>
  <si>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</si>
  <si>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</si>
  <si>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</si>
  <si>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</si>
  <si>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</si>
  <si>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</si>
  <si>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</si>
  <si>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</si>
  <si>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</si>
  <si>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</si>
  <si>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</si>
  <si>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</si>
  <si>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</si>
  <si>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</si>
  <si>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</si>
  <si>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</si>
  <si>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</si>
  <si>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</si>
  <si>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</si>
  <si>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</si>
  <si>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</si>
  <si>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</si>
  <si>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</si>
  <si>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</si>
  <si>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</si>
  <si>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</si>
  <si>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</si>
  <si>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</si>
  <si>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</si>
  <si>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</si>
  <si>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</si>
  <si>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</si>
  <si>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</si>
  <si>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</si>
  <si>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</si>
  <si>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</si>
  <si>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</si>
  <si>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</si>
  <si>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</si>
  <si>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</si>
  <si>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</si>
  <si>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</si>
  <si>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</si>
  <si>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</si>
  <si>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</si>
  <si>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</si>
  <si>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</si>
  <si>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</si>
  <si>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</si>
  <si>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</si>
  <si>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</si>
  <si>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</si>
  <si>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</si>
  <si>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</si>
  <si>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</si>
  <si>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</si>
  <si>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</si>
  <si>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</si>
  <si>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</si>
  <si>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</si>
  <si>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</si>
  <si>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</si>
  <si>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</si>
  <si>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</si>
  <si>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</si>
  <si>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</si>
  <si>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</si>
  <si>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</si>
  <si>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</si>
  <si>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</si>
  <si>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</si>
  <si>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</si>
  <si>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</si>
  <si>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</si>
  <si>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</si>
  <si>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</si>
  <si>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</si>
  <si>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</si>
  <si>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</si>
  <si>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</si>
  <si>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</si>
  <si>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</si>
  <si>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</si>
  <si>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</si>
  <si>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</si>
  <si>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</si>
  <si>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</si>
  <si>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</si>
  <si>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</si>
  <si>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</si>
  <si>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</si>
  <si>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</si>
  <si>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</si>
  <si>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</si>
  <si>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</si>
  <si>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</si>
  <si>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</si>
  <si>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</si>
  <si>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</si>
  <si>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</si>
  <si>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</si>
  <si>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</si>
  <si>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</si>
  <si>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</si>
  <si>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</si>
  <si>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</si>
  <si>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</si>
  <si>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</si>
  <si>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</si>
  <si>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</si>
  <si>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</si>
  <si>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</si>
  <si>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</si>
  <si>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</si>
  <si>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</si>
  <si>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</si>
  <si>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</si>
  <si>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</si>
  <si>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</si>
  <si>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</si>
  <si>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</si>
  <si>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</si>
  <si>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</si>
  <si>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</si>
  <si>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</si>
  <si>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</si>
  <si>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</si>
  <si>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</si>
  <si>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</si>
  <si>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</si>
  <si>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</si>
  <si>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</si>
  <si>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</si>
  <si>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</si>
  <si>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</si>
  <si>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</si>
  <si>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</si>
  <si>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</si>
  <si>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</si>
  <si>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</si>
  <si>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</si>
  <si>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</si>
  <si>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</si>
  <si>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</si>
  <si>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</si>
  <si>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</si>
  <si>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</si>
  <si>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</si>
  <si>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</si>
  <si>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</si>
  <si>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</si>
  <si>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</si>
  <si>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</si>
  <si>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</si>
  <si>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</si>
  <si>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</si>
  <si>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</si>
  <si>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</si>
  <si>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</si>
  <si>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</si>
  <si>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</si>
  <si>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</si>
  <si>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</si>
  <si>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</si>
  <si>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</si>
  <si>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</si>
  <si>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</si>
  <si>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</si>
  <si>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</si>
  <si>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</si>
  <si>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</si>
  <si>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</si>
  <si>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</si>
  <si>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</si>
  <si>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</si>
  <si>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</si>
  <si>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</si>
  <si>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</si>
  <si>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</si>
  <si>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</si>
  <si>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</si>
  <si>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</si>
  <si>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</si>
  <si>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</si>
  <si>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</si>
  <si>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</si>
  <si>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</si>
  <si>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</si>
  <si>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</si>
  <si>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</si>
  <si>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</si>
  <si>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</si>
  <si>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</si>
  <si>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</si>
  <si>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</si>
  <si>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</si>
  <si>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</si>
  <si>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</si>
  <si>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</si>
  <si>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</si>
  <si>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</si>
  <si>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</si>
  <si>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</si>
  <si>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</si>
  <si>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</si>
  <si>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</si>
  <si>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</si>
  <si>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</si>
  <si>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</si>
  <si>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</si>
  <si>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</si>
  <si>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</si>
  <si>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</si>
  <si>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</si>
  <si>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</si>
  <si>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</si>
  <si>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</si>
  <si>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</si>
  <si>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</si>
  <si>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</si>
  <si>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</si>
  <si>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</si>
  <si>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</si>
  <si>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</si>
  <si>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</si>
  <si>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</si>
  <si>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</si>
  <si>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</si>
  <si>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</si>
  <si>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</si>
  <si>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</si>
  <si>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</si>
  <si>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</si>
  <si>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</si>
  <si>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</si>
  <si>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</si>
  <si>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</si>
  <si>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</si>
  <si>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</si>
  <si>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</si>
  <si>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</si>
  <si>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</si>
  <si>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</si>
  <si>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</si>
  <si>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</si>
  <si>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</si>
  <si>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</si>
  <si>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</si>
  <si>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</si>
  <si>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</si>
  <si>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</si>
  <si>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</si>
  <si>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</si>
  <si>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</si>
  <si>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</si>
  <si>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</si>
  <si>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</si>
  <si>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</si>
  <si>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</si>
  <si>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</si>
  <si>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</si>
  <si>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</si>
  <si>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</si>
  <si>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</si>
  <si>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</si>
  <si>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</si>
  <si>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</si>
  <si>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</si>
  <si>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</si>
  <si>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</si>
  <si>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</si>
  <si>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</si>
  <si>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</si>
  <si>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</si>
  <si>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</si>
  <si>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</si>
  <si>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</si>
  <si>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</si>
  <si>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</si>
  <si>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</si>
  <si>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</si>
  <si>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</si>
  <si>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</si>
  <si>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</si>
  <si>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</si>
  <si>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</si>
  <si>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</si>
  <si>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</si>
  <si>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</si>
  <si>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</si>
  <si>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</si>
  <si>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</si>
  <si>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</si>
  <si>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</si>
  <si>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</si>
  <si>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</si>
  <si>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</si>
  <si>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</si>
  <si>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</si>
  <si>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</si>
  <si>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</si>
  <si>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</si>
  <si>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</si>
  <si>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</si>
  <si>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</si>
  <si>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</si>
  <si>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</si>
  <si>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</si>
  <si>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</si>
  <si>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</si>
  <si>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</si>
  <si>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</si>
  <si>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</si>
  <si>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</si>
  <si>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</si>
  <si>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</si>
  <si>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</si>
  <si>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</si>
  <si>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</si>
  <si>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</si>
  <si>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</si>
  <si>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</si>
  <si>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</si>
  <si>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</si>
  <si>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</si>
  <si>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</si>
  <si>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</si>
  <si>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</si>
  <si>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</si>
  <si>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</si>
  <si>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</si>
  <si>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</si>
  <si>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</si>
  <si>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</si>
  <si>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</si>
  <si>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</si>
  <si>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</si>
  <si>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</si>
  <si>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</si>
  <si>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</si>
  <si>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</si>
  <si>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</si>
  <si>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</si>
  <si>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</si>
  <si>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</si>
  <si>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</si>
  <si>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</si>
  <si>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</si>
  <si>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</si>
  <si>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</si>
  <si>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</si>
  <si>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</si>
  <si>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</si>
  <si>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</si>
  <si>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</si>
  <si>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</si>
  <si>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</si>
  <si>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</si>
  <si>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</si>
  <si>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</si>
  <si>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</si>
  <si>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</si>
  <si>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</si>
  <si>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</si>
  <si>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</si>
  <si>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</si>
  <si>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</si>
  <si>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</si>
  <si>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</si>
  <si>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</si>
  <si>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</si>
  <si>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</si>
  <si>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</si>
  <si>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</si>
  <si>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</si>
  <si>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</si>
  <si>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</si>
  <si>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</si>
  <si>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</si>
  <si>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</si>
  <si>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</si>
  <si>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</si>
  <si>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</si>
  <si>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</si>
  <si>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</si>
  <si>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</si>
  <si>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</si>
  <si>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</si>
  <si>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</si>
  <si>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</si>
  <si>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</si>
  <si>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</si>
  <si>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</si>
  <si>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</si>
  <si>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</si>
  <si>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</si>
  <si>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</si>
  <si>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</si>
  <si>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</si>
  <si>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</si>
  <si>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</si>
  <si>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</si>
  <si>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</si>
  <si>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</si>
  <si>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</si>
  <si>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</si>
  <si>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</si>
  <si>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</si>
  <si>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</si>
  <si>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</si>
  <si>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</si>
  <si>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</si>
  <si>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</si>
  <si>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</si>
  <si>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</si>
  <si>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</si>
  <si>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</si>
  <si>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</si>
  <si>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</si>
  <si>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</si>
  <si>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</si>
  <si>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</si>
  <si>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</si>
  <si>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</si>
  <si>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</si>
  <si>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</si>
  <si>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</si>
  <si>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</si>
  <si>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</si>
  <si>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</si>
  <si>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</si>
  <si>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</si>
  <si>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</si>
  <si>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</si>
  <si>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</si>
  <si>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</si>
  <si>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</si>
  <si>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</si>
  <si>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</si>
  <si>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</si>
  <si>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</si>
  <si>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</si>
  <si>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</si>
  <si>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</si>
  <si>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</si>
  <si>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</si>
  <si>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</si>
  <si>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</si>
  <si>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</si>
  <si>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</si>
  <si>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</si>
  <si>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</si>
  <si>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</si>
  <si>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</si>
  <si>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</si>
  <si>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</si>
  <si>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</si>
  <si>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</si>
  <si>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</si>
  <si>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</si>
  <si>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</si>
  <si>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</si>
  <si>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</si>
  <si>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</si>
  <si>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</si>
  <si>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</si>
  <si>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</si>
  <si>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</si>
  <si>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</si>
  <si>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</si>
  <si>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</si>
  <si>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</si>
  <si>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</si>
  <si>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</si>
  <si>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</si>
  <si>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</si>
  <si>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</si>
  <si>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</si>
  <si>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</si>
  <si>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</si>
  <si>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</si>
  <si>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</si>
  <si>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</si>
  <si>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</si>
  <si>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</si>
  <si>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</si>
  <si>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</si>
  <si>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</si>
  <si>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</si>
  <si>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</si>
  <si>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</si>
  <si>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</si>
  <si>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</si>
  <si>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</si>
  <si>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</si>
  <si>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</si>
  <si>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</si>
  <si>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</si>
  <si>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</si>
  <si>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</si>
  <si>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</si>
  <si>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</si>
  <si>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</si>
  <si>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</si>
  <si>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</si>
  <si>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</si>
  <si>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</si>
  <si>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</si>
  <si>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</si>
  <si>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</si>
  <si>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</si>
  <si>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</si>
  <si>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</si>
  <si>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</si>
  <si>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</si>
  <si>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</si>
  <si>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</si>
  <si>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</si>
  <si>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</si>
  <si>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</si>
  <si>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</si>
  <si>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</si>
  <si>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</si>
  <si>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</si>
  <si>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</si>
  <si>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</si>
  <si>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</si>
  <si>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</si>
  <si>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</si>
  <si>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</si>
  <si>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</si>
  <si>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</si>
  <si>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</si>
  <si>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</si>
  <si>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</si>
  <si>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</si>
  <si>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</si>
  <si>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</si>
  <si>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</si>
  <si>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</si>
  <si>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</si>
  <si>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</si>
  <si>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</si>
  <si>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</si>
  <si>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</si>
  <si>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</si>
  <si>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</si>
  <si>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</si>
  <si>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</si>
  <si>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</si>
  <si>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</si>
  <si>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</si>
  <si>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</si>
  <si>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</si>
  <si>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</si>
  <si>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</si>
  <si>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</si>
  <si>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</si>
  <si>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</si>
  <si>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</si>
  <si>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</si>
  <si>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</si>
  <si>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</si>
  <si>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</si>
  <si>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</si>
  <si>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</si>
  <si>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</si>
  <si>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</si>
  <si>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</si>
  <si>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</si>
  <si>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</si>
  <si>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</si>
  <si>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</si>
  <si>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</si>
  <si>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</si>
  <si>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</si>
  <si>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</si>
  <si>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</si>
  <si>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</si>
  <si>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</si>
  <si>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</si>
  <si>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</si>
  <si>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</si>
  <si>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</si>
  <si>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</si>
  <si>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</si>
  <si>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</si>
  <si>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</si>
  <si>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</si>
  <si>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</si>
  <si>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</si>
  <si>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</si>
  <si>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</si>
  <si>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</si>
  <si>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</si>
  <si>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</si>
  <si>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</si>
  <si>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</si>
  <si>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</si>
  <si>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</si>
  <si>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</si>
  <si>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</si>
  <si>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</si>
  <si>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</si>
  <si>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</si>
  <si>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</si>
  <si>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</si>
  <si>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</si>
  <si>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</si>
  <si>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</si>
  <si>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</si>
  <si>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</si>
  <si>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</si>
  <si>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</si>
  <si>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</si>
  <si>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</si>
  <si>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</si>
  <si>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</si>
  <si>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</si>
  <si>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</si>
  <si>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</si>
  <si>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</si>
  <si>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</si>
  <si>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</si>
  <si>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</si>
  <si>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</si>
  <si>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</si>
  <si>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</si>
  <si>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</si>
  <si>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</si>
  <si>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</si>
  <si>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</si>
  <si>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</si>
  <si>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</si>
  <si>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</si>
  <si>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</si>
  <si>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</si>
  <si>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</si>
  <si>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</si>
  <si>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</si>
  <si>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</si>
  <si>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</si>
  <si>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</si>
  <si>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</si>
  <si>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</si>
  <si>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</si>
  <si>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</si>
  <si>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</si>
  <si>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</si>
  <si>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</si>
  <si>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</si>
  <si>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</si>
  <si>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</si>
  <si>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</si>
  <si>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</si>
  <si>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</si>
  <si>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</si>
  <si>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</si>
  <si>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</si>
  <si>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</si>
  <si>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</si>
  <si>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</si>
  <si>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</si>
  <si>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</si>
  <si>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</si>
  <si>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</si>
  <si>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</si>
  <si>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</si>
  <si>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</si>
  <si>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</si>
  <si>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</si>
  <si>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</si>
  <si>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</si>
  <si>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</si>
  <si>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</si>
  <si>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</si>
  <si>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</si>
  <si>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</si>
  <si>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</si>
  <si>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</si>
  <si>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</si>
  <si>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</si>
  <si>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</si>
  <si>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</si>
  <si>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</si>
  <si>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</si>
  <si>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</si>
  <si>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</si>
  <si>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</si>
  <si>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</si>
  <si>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</si>
  <si>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</si>
  <si>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</si>
  <si>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</si>
  <si>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</si>
  <si>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</si>
  <si>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</si>
  <si>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</si>
  <si>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</si>
  <si>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</si>
  <si>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</si>
  <si>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</si>
  <si>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</si>
  <si>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</si>
  <si>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</si>
  <si>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</si>
  <si>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</si>
  <si>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</si>
  <si>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</si>
  <si>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</si>
  <si>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</si>
  <si>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</si>
  <si>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</si>
  <si>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</si>
  <si>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</si>
  <si>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</si>
  <si>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</si>
  <si>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</si>
  <si>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</si>
  <si>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</si>
  <si>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</si>
  <si>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</si>
  <si>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</si>
  <si>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</si>
  <si>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</si>
  <si>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</si>
  <si>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</si>
  <si>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</si>
  <si>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</si>
  <si>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</si>
  <si>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</si>
  <si>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</si>
  <si>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</si>
  <si>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</si>
  <si>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</si>
  <si>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</si>
  <si>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</si>
  <si>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</si>
  <si>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</si>
  <si>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</si>
  <si>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</si>
  <si>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</si>
  <si>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</si>
  <si>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</si>
  <si>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</si>
  <si>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</si>
  <si>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</si>
  <si>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</si>
  <si>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</si>
  <si>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</si>
  <si>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</si>
  <si>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</si>
  <si>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</si>
  <si>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</si>
  <si>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</si>
  <si>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</si>
  <si>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</si>
  <si>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</si>
  <si>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</si>
  <si>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</si>
  <si>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</si>
  <si>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</si>
  <si>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</si>
  <si>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</si>
  <si>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</si>
  <si>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</si>
  <si>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</si>
  <si>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</si>
  <si>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</si>
  <si>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</si>
  <si>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</si>
  <si>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</si>
  <si>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</si>
  <si>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</si>
  <si>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</si>
  <si>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</si>
  <si>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</si>
  <si>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</si>
  <si>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</si>
  <si>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</si>
  <si>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</si>
  <si>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</si>
  <si>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</si>
  <si>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</si>
  <si>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</si>
  <si>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</si>
  <si>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</si>
  <si>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</si>
  <si>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</si>
  <si>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</si>
  <si>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</si>
  <si>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</si>
  <si>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</si>
  <si>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</si>
  <si>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</si>
  <si>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</si>
  <si>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</si>
  <si>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</si>
  <si>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</si>
  <si>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</si>
  <si>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</si>
  <si>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</si>
  <si>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</si>
  <si>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</si>
  <si>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</si>
  <si>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</si>
  <si>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</si>
  <si>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</si>
  <si>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</si>
  <si>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</si>
  <si>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</si>
  <si>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</si>
  <si>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</si>
  <si>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</si>
  <si>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</si>
  <si>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</si>
  <si>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</si>
  <si>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</si>
  <si>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</si>
  <si>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</si>
  <si>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</si>
  <si>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</si>
  <si>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</si>
  <si>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</si>
  <si>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</si>
  <si>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</si>
  <si>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</si>
  <si>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</si>
  <si>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</si>
  <si>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</si>
  <si>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</si>
  <si>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</si>
  <si>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</si>
  <si>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</si>
  <si>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</si>
  <si>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</si>
  <si>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</si>
  <si>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</si>
  <si>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</si>
  <si>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</si>
  <si>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</si>
  <si>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</si>
  <si>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</si>
  <si>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</si>
  <si>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</si>
  <si>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</si>
  <si>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</si>
  <si>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</si>
  <si>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</si>
  <si>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</si>
  <si>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</si>
  <si>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</si>
  <si>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</si>
  <si>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</si>
  <si>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</si>
  <si>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</si>
  <si>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</si>
  <si>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</si>
  <si>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</si>
  <si>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</si>
  <si>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</si>
  <si>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</si>
  <si>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</si>
  <si>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</si>
  <si>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</si>
  <si>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</si>
  <si>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</si>
  <si>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</si>
  <si>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</si>
  <si>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</si>
  <si>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</si>
  <si>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</si>
  <si>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</si>
  <si>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</si>
  <si>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</si>
  <si>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</si>
  <si>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</si>
  <si>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</si>
  <si>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</si>
  <si>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</si>
  <si>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</si>
  <si>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</si>
  <si>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</si>
  <si>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</si>
  <si>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</si>
  <si>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</si>
  <si>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</si>
  <si>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</si>
  <si>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</si>
  <si>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</si>
  <si>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</si>
  <si>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</si>
  <si>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</si>
  <si>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</si>
  <si>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</si>
  <si>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</si>
  <si>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</si>
  <si>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</si>
  <si>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</si>
  <si>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</si>
  <si>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</si>
  <si>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</si>
  <si>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</si>
  <si>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</si>
  <si>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</si>
  <si>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</si>
  <si>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</si>
  <si>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</si>
  <si>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</si>
  <si>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</si>
  <si>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</si>
  <si>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</si>
  <si>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</si>
  <si>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</si>
  <si>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</si>
  <si>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</si>
  <si>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</si>
  <si>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</si>
  <si>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</si>
  <si>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</si>
  <si>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</si>
  <si>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</si>
  <si>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</si>
  <si>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</si>
  <si>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</si>
  <si>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</si>
  <si>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</si>
  <si>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</si>
  <si>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</si>
  <si>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</si>
  <si>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</si>
  <si>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</si>
  <si>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</si>
  <si>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</si>
  <si>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</si>
  <si>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</si>
  <si>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</si>
  <si>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</si>
  <si>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</si>
  <si>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</si>
  <si>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</si>
  <si>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</si>
  <si>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</si>
  <si>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</si>
  <si>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</si>
  <si>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</si>
  <si>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</si>
  <si>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</si>
  <si>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</si>
  <si>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</si>
  <si>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</si>
  <si>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</si>
  <si>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</si>
  <si>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</si>
  <si>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</si>
  <si>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</si>
  <si>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</si>
  <si>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</si>
  <si>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</si>
  <si>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</si>
  <si>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</si>
  <si>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</si>
  <si>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</si>
  <si>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</si>
  <si>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</si>
  <si>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</si>
  <si>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</si>
  <si>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</si>
  <si>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</si>
  <si>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</si>
  <si>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</si>
  <si>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</si>
  <si>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</si>
  <si>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</si>
  <si>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</si>
  <si>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</si>
  <si>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</si>
  <si>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</si>
  <si>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</si>
  <si>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</si>
  <si>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</si>
  <si>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</si>
  <si>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</si>
  <si>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</si>
  <si>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</si>
  <si>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</si>
  <si>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</si>
  <si>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</si>
  <si>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</si>
  <si>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</si>
  <si>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</si>
  <si>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</si>
  <si>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</si>
  <si>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</si>
  <si>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</si>
  <si>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</si>
  <si>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</si>
  <si>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</si>
  <si>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</si>
  <si>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</si>
  <si>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</si>
  <si>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</si>
  <si>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</si>
  <si>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</si>
  <si>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</si>
  <si>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</si>
  <si>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</si>
  <si>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</si>
  <si>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</si>
  <si>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</si>
  <si>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</si>
  <si>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</si>
  <si>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</si>
  <si>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</si>
  <si>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</si>
  <si>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</si>
  <si>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</si>
  <si>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</si>
  <si>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</si>
  <si>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</si>
  <si>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</si>
  <si>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</si>
  <si>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</si>
  <si>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</si>
  <si>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</si>
  <si>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</si>
  <si>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</si>
  <si>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</si>
  <si>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</si>
  <si>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</si>
  <si>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</si>
  <si>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</si>
  <si>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</si>
  <si>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</si>
  <si>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</si>
  <si>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</si>
  <si>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</si>
  <si>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</si>
  <si>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</si>
  <si>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</si>
  <si>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</si>
  <si>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</si>
  <si>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</si>
  <si>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</si>
  <si>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</si>
  <si>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</si>
  <si>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</si>
  <si>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</si>
  <si>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</si>
  <si>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</si>
  <si>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</si>
  <si>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</si>
  <si>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</si>
  <si>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</si>
  <si>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</si>
  <si>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</si>
  <si>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</si>
  <si>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</si>
  <si>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</si>
  <si>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</si>
  <si>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</si>
  <si>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</si>
  <si>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</si>
  <si>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</si>
  <si>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</si>
  <si>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</si>
  <si>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</si>
  <si>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</si>
  <si>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</si>
  <si>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</si>
  <si>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</si>
  <si>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</si>
  <si>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</si>
  <si>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</si>
  <si>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</si>
  <si>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</si>
  <si>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</si>
  <si>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</si>
  <si>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</si>
  <si>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</si>
  <si>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</si>
  <si>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</si>
  <si>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</si>
  <si>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</si>
  <si>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</si>
  <si>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</si>
  <si>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</si>
  <si>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</si>
  <si>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</si>
  <si>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</si>
  <si>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</si>
  <si>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</si>
  <si>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</si>
  <si>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</si>
  <si>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</si>
  <si>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</si>
  <si>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</si>
  <si>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</si>
  <si>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</si>
  <si>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</si>
  <si>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</si>
  <si>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</si>
  <si>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</si>
  <si>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</si>
  <si>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</si>
  <si>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</si>
  <si>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</si>
  <si>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</si>
  <si>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</si>
  <si>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</si>
  <si>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</si>
  <si>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</si>
  <si>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</si>
  <si>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</si>
  <si>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</si>
  <si>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</si>
  <si>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</si>
  <si>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</si>
  <si>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</si>
  <si>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</si>
  <si>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</si>
  <si>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</si>
  <si>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</si>
  <si>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</si>
  <si>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</si>
  <si>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</si>
  <si>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</si>
  <si>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</si>
  <si>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</si>
  <si>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</si>
  <si>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</si>
  <si>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</si>
  <si>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</si>
  <si>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</si>
  <si>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</si>
  <si>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</si>
  <si>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</si>
  <si>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</si>
  <si>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</si>
  <si>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</si>
  <si>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</si>
  <si>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</si>
  <si>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</si>
  <si>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</si>
  <si>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</si>
  <si>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</si>
  <si>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</si>
  <si>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</si>
  <si>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</si>
  <si>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</si>
  <si>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</si>
  <si>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</si>
  <si>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</si>
  <si>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</si>
  <si>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</si>
  <si>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</si>
  <si>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</si>
  <si>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</si>
  <si>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</si>
  <si>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</si>
  <si>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</si>
  <si>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</si>
  <si>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</si>
  <si>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</si>
  <si>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</si>
  <si>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</si>
  <si>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</si>
  <si>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</si>
  <si>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</si>
  <si>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</si>
  <si>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</si>
  <si>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</si>
  <si>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</si>
  <si>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</si>
  <si>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</si>
  <si>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</si>
  <si>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</si>
  <si>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</si>
  <si>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</si>
  <si>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</si>
  <si>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</si>
  <si>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</si>
  <si>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</si>
  <si>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</si>
  <si>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</si>
  <si>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</si>
  <si>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</si>
  <si>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</si>
  <si>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</si>
  <si>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</si>
  <si>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</si>
  <si>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</si>
  <si>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</si>
  <si>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</si>
  <si>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</si>
  <si>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</si>
  <si>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</si>
  <si>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</si>
  <si>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</si>
  <si>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</si>
  <si>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</si>
  <si>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</si>
  <si>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</si>
  <si>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</si>
  <si>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</si>
  <si>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</si>
  <si>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</si>
  <si>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</si>
  <si>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</si>
  <si>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</si>
  <si>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</si>
  <si>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</si>
  <si>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</si>
  <si>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</si>
  <si>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</si>
  <si>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</si>
  <si>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</si>
  <si>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</si>
  <si>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</si>
  <si>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</si>
  <si>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</si>
  <si>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</si>
  <si>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</si>
  <si>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</si>
  <si>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</si>
  <si>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</si>
  <si>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</si>
  <si>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</si>
  <si>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</si>
  <si>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</si>
  <si>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</si>
  <si>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</si>
  <si>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</si>
  <si>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</si>
  <si>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</si>
  <si>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</si>
  <si>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</si>
  <si>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</si>
  <si>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</si>
  <si>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</si>
  <si>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</si>
  <si>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</si>
  <si>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</si>
  <si>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</si>
  <si>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</si>
  <si>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</si>
  <si>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</si>
  <si>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</si>
  <si>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</si>
  <si>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</si>
  <si>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</si>
  <si>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</si>
  <si>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</si>
  <si>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</si>
  <si>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</si>
  <si>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</si>
  <si>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</si>
  <si>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</si>
  <si>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</si>
  <si>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</si>
  <si>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</si>
  <si>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</si>
  <si>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</si>
  <si>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</si>
  <si>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</si>
  <si>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</si>
  <si>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</si>
  <si>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</si>
  <si>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</si>
  <si>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</si>
  <si>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</si>
  <si>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</si>
  <si>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</si>
  <si>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</si>
  <si>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</si>
  <si>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</si>
  <si>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</si>
  <si>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</si>
  <si>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</si>
  <si>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</si>
  <si>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</si>
  <si>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</si>
  <si>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</si>
  <si>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</si>
  <si>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</si>
  <si>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</si>
  <si>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</si>
  <si>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</si>
  <si>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</si>
  <si>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</si>
  <si>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</si>
  <si>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</si>
  <si>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</si>
  <si>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</si>
  <si>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</si>
  <si>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</si>
  <si>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</si>
  <si>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</si>
  <si>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</si>
  <si>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</si>
  <si>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</si>
  <si>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</si>
  <si>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</si>
  <si>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</si>
  <si>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</si>
  <si>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</si>
  <si>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</si>
  <si>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</si>
  <si>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</si>
  <si>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</si>
  <si>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</si>
  <si>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</si>
  <si>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</si>
  <si>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</si>
  <si>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</si>
  <si>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</si>
  <si>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</si>
  <si>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</si>
  <si>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</si>
  <si>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</si>
  <si>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</si>
  <si>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</si>
  <si>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</si>
  <si>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</si>
  <si>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</si>
  <si>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</si>
  <si>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</si>
  <si>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</si>
  <si>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</si>
  <si>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</si>
  <si>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</si>
  <si>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</si>
  <si>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</si>
  <si>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</si>
  <si>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</si>
  <si>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</si>
  <si>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</si>
  <si>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</si>
  <si>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</si>
  <si>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</si>
  <si>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</si>
  <si>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</si>
  <si>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</si>
  <si>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</si>
  <si>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</si>
  <si>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</si>
  <si>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</si>
  <si>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</si>
  <si>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</si>
  <si>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</si>
  <si>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</si>
  <si>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</si>
  <si>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</si>
  <si>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</si>
  <si>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</si>
  <si>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</si>
  <si>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</si>
  <si>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</si>
  <si>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</si>
  <si>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</si>
  <si>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</si>
  <si>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</si>
  <si>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</si>
  <si>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</si>
  <si>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</si>
  <si>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</si>
  <si>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</si>
  <si>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</si>
  <si>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</si>
  <si>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</si>
  <si>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</si>
  <si>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</si>
  <si>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</si>
  <si>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</si>
  <si>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</si>
  <si>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</si>
  <si>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</si>
  <si>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</si>
  <si>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</si>
  <si>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</si>
  <si>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</si>
  <si>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</si>
  <si>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</si>
  <si>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</si>
  <si>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</si>
  <si>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</si>
  <si>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</si>
  <si>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</si>
  <si>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</si>
  <si>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</si>
  <si>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</si>
  <si>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</si>
  <si>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</si>
  <si>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</si>
  <si>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</si>
  <si>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</si>
  <si>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</si>
  <si>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</si>
  <si>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</si>
  <si>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</si>
  <si>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</si>
  <si>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</si>
  <si>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</si>
  <si>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</si>
  <si>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</si>
  <si>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</si>
  <si>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</si>
  <si>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</si>
  <si>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</si>
  <si>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</si>
  <si>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</si>
  <si>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</si>
  <si>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</si>
  <si>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</si>
  <si>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</si>
  <si>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</si>
  <si>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</si>
  <si>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</si>
  <si>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</si>
  <si>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</si>
  <si>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</si>
  <si>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</si>
  <si>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</si>
  <si>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</si>
  <si>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</si>
  <si>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</si>
  <si>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</si>
  <si>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</si>
  <si>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</si>
  <si>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</si>
  <si>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</si>
  <si>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</si>
  <si>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</si>
  <si>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</si>
  <si>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</si>
  <si>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</si>
  <si>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</si>
  <si>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</si>
  <si>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</si>
  <si>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</si>
  <si>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</si>
  <si>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</si>
  <si>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</si>
  <si>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</si>
  <si>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</si>
  <si>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</si>
  <si>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</si>
  <si>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</si>
  <si>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</si>
  <si>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</si>
  <si>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</si>
  <si>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</si>
  <si>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</si>
  <si>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</si>
  <si>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</si>
  <si>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</si>
  <si>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</si>
  <si>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</si>
  <si>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</si>
  <si>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</si>
  <si>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</si>
  <si>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</si>
  <si>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</si>
  <si>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</si>
  <si>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</si>
  <si>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</si>
  <si>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</si>
  <si>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</si>
  <si>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</si>
  <si>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</si>
  <si>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</si>
  <si>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</si>
  <si>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</si>
  <si>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</si>
  <si>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</si>
  <si>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</si>
  <si>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</si>
  <si>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</si>
  <si>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</si>
  <si>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</si>
  <si>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</si>
  <si>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</si>
  <si>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</si>
  <si>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</si>
  <si>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</si>
  <si>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</si>
  <si>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</si>
  <si>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</si>
  <si>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</si>
  <si>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</si>
  <si>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</si>
  <si>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</si>
  <si>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</si>
  <si>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</si>
  <si>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</si>
  <si>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</si>
  <si>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</si>
  <si>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</si>
  <si>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</si>
  <si>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</si>
  <si>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</si>
  <si>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</si>
  <si>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</si>
  <si>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</si>
  <si>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</si>
  <si>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</si>
  <si>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</si>
  <si>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</si>
  <si>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</si>
  <si>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</si>
  <si>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</si>
  <si>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</si>
  <si>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</si>
  <si>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</si>
  <si>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</si>
  <si>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</si>
  <si>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</si>
  <si>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</si>
  <si>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</si>
  <si>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</si>
  <si>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</si>
  <si>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</si>
  <si>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</si>
  <si>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</si>
  <si>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</si>
  <si>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</si>
  <si>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</si>
  <si>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</si>
  <si>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</si>
  <si>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</si>
  <si>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</si>
  <si>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</si>
  <si>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</si>
  <si>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</si>
  <si>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</si>
  <si>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</si>
  <si>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</si>
  <si>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</si>
  <si>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</si>
  <si>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</si>
  <si>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</si>
  <si>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</si>
  <si>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</si>
  <si>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</si>
  <si>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</si>
  <si>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</si>
  <si>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</si>
  <si>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</si>
  <si>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</si>
  <si>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</si>
  <si>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</si>
  <si>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</si>
  <si>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</si>
  <si>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</si>
  <si>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</si>
  <si>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</si>
  <si>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</si>
  <si>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</si>
  <si>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</si>
  <si>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</si>
  <si>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</si>
  <si>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</si>
  <si>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</si>
  <si>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</si>
  <si>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</si>
  <si>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</si>
  <si>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</si>
  <si>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</si>
  <si>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</si>
  <si>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</si>
  <si>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</si>
  <si>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</si>
  <si>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</si>
  <si>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</si>
  <si>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</si>
  <si>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</si>
  <si>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</si>
  <si>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</si>
  <si>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</si>
  <si>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</si>
  <si>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</si>
  <si>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</si>
  <si>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</si>
  <si>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</si>
  <si>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</si>
  <si>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</si>
  <si>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</si>
  <si>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</si>
  <si>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</si>
  <si>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</si>
  <si>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</si>
  <si>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</si>
  <si>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</si>
  <si>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</si>
  <si>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</si>
  <si>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</si>
  <si>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</si>
  <si>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</si>
  <si>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</si>
  <si>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</si>
  <si>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</si>
  <si>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</si>
  <si>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</si>
  <si>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</si>
  <si>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</si>
  <si>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</si>
  <si>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</si>
  <si>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</si>
  <si>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</si>
  <si>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</si>
  <si>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</si>
  <si>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</si>
  <si>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</si>
  <si>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</si>
  <si>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</si>
  <si>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</si>
  <si>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</si>
  <si>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</si>
  <si>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</si>
  <si>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</si>
  <si>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</si>
  <si>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</si>
  <si>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</si>
  <si>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</si>
  <si>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</si>
  <si>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</si>
  <si>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</si>
  <si>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</si>
  <si>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</si>
  <si>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</si>
  <si>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</si>
  <si>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</si>
  <si>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</si>
  <si>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</si>
  <si>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</si>
  <si>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</si>
  <si>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</si>
  <si>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</si>
  <si>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</si>
  <si>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</si>
  <si>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</si>
  <si>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</si>
  <si>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</si>
  <si>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</si>
  <si>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</si>
  <si>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</si>
  <si>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</si>
  <si>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</si>
  <si>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</si>
  <si>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</si>
  <si>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</si>
  <si>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</si>
  <si>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</si>
  <si>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</si>
  <si>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</si>
  <si>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</si>
  <si>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</si>
  <si>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</si>
  <si>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</si>
  <si>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</si>
  <si>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</si>
  <si>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</si>
  <si>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</si>
  <si>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</si>
  <si>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</si>
  <si>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</si>
  <si>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</si>
  <si>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</si>
  <si>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</si>
  <si>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</si>
  <si>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</si>
  <si>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</si>
  <si>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</si>
  <si>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</si>
  <si>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</si>
  <si>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</si>
  <si>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</si>
  <si>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</si>
  <si>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</si>
  <si>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</si>
  <si>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</si>
  <si>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</si>
  <si>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</si>
  <si>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</si>
  <si>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</si>
  <si>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</si>
  <si>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</si>
  <si>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</si>
  <si>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</si>
  <si>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</si>
  <si>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</si>
  <si>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</si>
  <si>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</si>
  <si>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</si>
  <si>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</si>
  <si>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</si>
  <si>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</si>
  <si>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</si>
  <si>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</si>
  <si>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</si>
  <si>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</si>
  <si>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</si>
  <si>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</si>
  <si>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</si>
  <si>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</si>
  <si>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</si>
  <si>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</si>
  <si>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</si>
  <si>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</si>
  <si>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</si>
  <si>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</si>
  <si>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</si>
  <si>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</si>
  <si>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</si>
  <si>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</si>
  <si>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</si>
  <si>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</si>
  <si>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</si>
  <si>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</si>
  <si>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</si>
  <si>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</si>
  <si>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</si>
  <si>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</si>
  <si>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</si>
  <si>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</si>
  <si>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</si>
  <si>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</si>
  <si>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</si>
  <si>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</si>
  <si>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</si>
  <si>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</si>
  <si>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</si>
  <si>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</si>
  <si>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</si>
  <si>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</si>
  <si>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</si>
  <si>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</si>
  <si>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</si>
  <si>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</si>
  <si>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</si>
  <si>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</si>
  <si>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</si>
  <si>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</si>
  <si>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</si>
  <si>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</si>
  <si>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</si>
  <si>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</si>
  <si>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</si>
  <si>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</si>
  <si>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</si>
  <si>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</si>
  <si>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</si>
  <si>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</si>
  <si>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</si>
  <si>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</si>
  <si>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</si>
  <si>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</si>
  <si>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</si>
  <si>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</si>
  <si>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</si>
  <si>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</si>
  <si>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</si>
  <si>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</si>
  <si>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</si>
  <si>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</si>
  <si>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</si>
  <si>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</si>
  <si>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</si>
  <si>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</si>
  <si>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</si>
  <si>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</si>
  <si>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</si>
  <si>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</si>
  <si>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</si>
  <si>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</si>
  <si>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</si>
  <si>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</si>
  <si>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</si>
  <si>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</si>
  <si>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</si>
  <si>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</si>
  <si>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</si>
  <si>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</si>
  <si>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</si>
  <si>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</si>
  <si>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</si>
  <si>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</si>
  <si>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</si>
  <si>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</si>
  <si>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</si>
  <si>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</si>
  <si>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</si>
  <si>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</si>
  <si>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</si>
  <si>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</si>
  <si>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</si>
  <si>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</si>
  <si>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</si>
  <si>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</si>
  <si>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</si>
  <si>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</si>
  <si>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</si>
  <si>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</si>
  <si>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</si>
  <si>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</si>
  <si>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</si>
  <si>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</si>
  <si>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</si>
  <si>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</si>
  <si>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</si>
  <si>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</si>
  <si>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</si>
  <si>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</si>
  <si>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</si>
  <si>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</si>
  <si>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</si>
  <si>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</si>
  <si>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</si>
  <si>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</si>
  <si>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</si>
  <si>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</si>
  <si>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</si>
  <si>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</si>
  <si>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</si>
  <si>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</si>
  <si>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</si>
  <si>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</si>
  <si>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</si>
  <si>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</si>
  <si>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</si>
  <si>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</si>
  <si>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</si>
  <si>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</si>
  <si>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</si>
  <si>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</si>
  <si>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</si>
  <si>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</si>
  <si>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</si>
  <si>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</si>
  <si>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</si>
  <si>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</si>
  <si>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</si>
  <si>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</si>
  <si>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</si>
  <si>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</si>
  <si>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</si>
  <si>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</si>
  <si>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</si>
  <si>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</si>
  <si>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</si>
  <si>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</si>
  <si>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</si>
  <si>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</si>
  <si>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</si>
  <si>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</si>
  <si>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</si>
  <si>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</si>
  <si>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</si>
  <si>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</si>
  <si>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</si>
  <si>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</si>
  <si>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</si>
  <si>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</si>
  <si>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</si>
  <si>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</si>
  <si>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</si>
  <si>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</si>
  <si>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</si>
  <si>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</si>
  <si>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</si>
  <si>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</si>
  <si>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</si>
  <si>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</si>
  <si>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</si>
  <si>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</si>
  <si>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</si>
  <si>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</si>
  <si>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</si>
  <si>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</si>
  <si>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</si>
  <si>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</si>
  <si>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</si>
  <si>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</si>
  <si>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</si>
  <si>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</si>
  <si>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</si>
  <si>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</si>
  <si>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</si>
  <si>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</si>
  <si>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</si>
  <si>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</si>
  <si>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</si>
  <si>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</si>
  <si>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</si>
  <si>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</si>
  <si>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</si>
  <si>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</si>
  <si>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</si>
  <si>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</si>
  <si>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</si>
  <si>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</si>
  <si>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</si>
  <si>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</si>
  <si>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</si>
  <si>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</si>
  <si>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</si>
  <si>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</si>
  <si>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</si>
  <si>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</si>
  <si>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</si>
  <si>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</si>
  <si>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</si>
  <si>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</si>
  <si>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</si>
  <si>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</si>
  <si>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</si>
  <si>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</si>
  <si>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</si>
  <si>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</si>
  <si>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</si>
  <si>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</si>
  <si>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</si>
  <si>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</si>
  <si>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</si>
  <si>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</si>
  <si>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</si>
  <si>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</si>
  <si>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</si>
  <si>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</si>
  <si>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</si>
  <si>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</si>
  <si>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</si>
  <si>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</si>
  <si>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</si>
  <si>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</si>
  <si>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</si>
  <si>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</si>
  <si>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</si>
  <si>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</si>
  <si>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</si>
  <si>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</si>
  <si>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</si>
  <si>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</si>
  <si>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</si>
  <si>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</si>
  <si>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</si>
  <si>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</si>
  <si>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</si>
  <si>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</si>
  <si>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</si>
  <si>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</si>
  <si>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</si>
  <si>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</si>
  <si>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</si>
  <si>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</si>
  <si>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</si>
  <si>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</si>
  <si>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</si>
  <si>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</si>
  <si>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</si>
  <si>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</si>
  <si>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</si>
  <si>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</si>
  <si>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</si>
  <si>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</si>
  <si>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</si>
  <si>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</si>
  <si>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</si>
  <si>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</si>
  <si>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</si>
  <si>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</si>
  <si>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</si>
  <si>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</si>
  <si>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</si>
  <si>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</si>
  <si>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</si>
  <si>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</si>
  <si>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</si>
  <si>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</si>
  <si>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</si>
  <si>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</si>
  <si>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</si>
  <si>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</si>
  <si>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</si>
  <si>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</si>
  <si>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</si>
  <si>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</si>
  <si>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</si>
  <si>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</si>
  <si>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</si>
  <si>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</si>
  <si>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</si>
  <si>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</si>
  <si>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</si>
  <si>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</si>
  <si>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</si>
  <si>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</si>
  <si>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</si>
  <si>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</si>
  <si>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</si>
  <si>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</si>
  <si>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</si>
  <si>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</si>
  <si>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</si>
  <si>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</si>
  <si>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</si>
  <si>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</si>
  <si>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</si>
  <si>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</si>
  <si>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</si>
  <si>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</si>
  <si>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</si>
  <si>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</si>
  <si>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</si>
  <si>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</si>
  <si>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</si>
  <si>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</si>
  <si>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</si>
  <si>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</si>
  <si>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</si>
  <si>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</si>
  <si>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</si>
  <si>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</si>
  <si>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</si>
  <si>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</si>
  <si>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</si>
  <si>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</si>
  <si>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</si>
  <si>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</si>
  <si>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</si>
  <si>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</si>
  <si>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</si>
  <si>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</si>
  <si>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</si>
  <si>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</si>
  <si>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</si>
  <si>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</si>
  <si>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</si>
  <si>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</si>
  <si>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</si>
  <si>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</si>
  <si>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</si>
  <si>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</si>
  <si>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</si>
  <si>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</si>
  <si>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</si>
  <si>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</si>
  <si>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</si>
  <si>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</si>
  <si>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</si>
  <si>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</si>
  <si>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</si>
  <si>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</si>
  <si>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</si>
  <si>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</si>
  <si>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</si>
  <si>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</si>
  <si>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</si>
  <si>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</si>
  <si>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</si>
  <si>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</si>
  <si>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</si>
  <si>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</si>
  <si>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</si>
  <si>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</si>
  <si>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</si>
  <si>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</si>
  <si>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</si>
  <si>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</si>
  <si>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</si>
  <si>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</si>
  <si>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</si>
  <si>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</si>
  <si>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</si>
  <si>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</si>
  <si>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</si>
  <si>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</si>
  <si>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</si>
  <si>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</si>
  <si>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</si>
  <si>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</si>
  <si>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</si>
  <si>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</si>
  <si>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</si>
  <si>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</si>
  <si>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</si>
  <si>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</si>
  <si>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</si>
  <si>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</si>
  <si>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</si>
  <si>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</si>
  <si>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</si>
  <si>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</si>
  <si>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</si>
  <si>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</si>
  <si>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</si>
  <si>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</si>
  <si>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</si>
  <si>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</si>
  <si>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</si>
  <si>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</si>
  <si>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</si>
  <si>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</si>
  <si>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</si>
  <si>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</si>
  <si>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</si>
  <si>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</si>
  <si>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</si>
  <si>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</si>
  <si>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</si>
  <si>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</si>
  <si>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</si>
  <si>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</si>
  <si>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</si>
  <si>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</si>
  <si>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</si>
  <si>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</si>
  <si>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</si>
  <si>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</si>
  <si>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</si>
  <si>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</si>
  <si>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</si>
  <si>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</si>
  <si>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</si>
  <si>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</si>
  <si>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</si>
  <si>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</si>
  <si>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</si>
  <si>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</si>
  <si>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</si>
  <si>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</si>
  <si>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</si>
  <si>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</si>
  <si>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</si>
  <si>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</si>
  <si>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</si>
  <si>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</si>
  <si>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</si>
  <si>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</si>
  <si>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</si>
  <si>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</si>
  <si>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</si>
  <si>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</si>
  <si>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</si>
  <si>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</si>
  <si>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</si>
  <si>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</si>
  <si>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</si>
  <si>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</si>
  <si>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</si>
  <si>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</si>
  <si>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</si>
  <si>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</si>
  <si>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</si>
  <si>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</si>
  <si>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</si>
  <si>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</si>
  <si>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</si>
  <si>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</si>
  <si>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</si>
  <si>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</si>
  <si>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</si>
  <si>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</si>
  <si>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</si>
  <si>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</si>
  <si>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</si>
  <si>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</si>
  <si>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</si>
  <si>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</si>
  <si>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</si>
  <si>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</si>
  <si>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</si>
  <si>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</si>
  <si>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</si>
  <si>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</si>
  <si>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</si>
  <si>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</si>
  <si>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</si>
  <si>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</si>
  <si>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</si>
  <si>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</si>
  <si>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</si>
  <si>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</si>
  <si>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</si>
  <si>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</si>
  <si>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</si>
  <si>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</si>
  <si>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</si>
  <si>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</si>
  <si>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</si>
  <si>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</si>
  <si>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</si>
  <si>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</si>
  <si>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</si>
  <si>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</si>
  <si>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</si>
  <si>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</si>
  <si>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</si>
  <si>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</si>
  <si>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</si>
  <si>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</si>
  <si>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</si>
  <si>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</si>
  <si>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</si>
  <si>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</si>
  <si>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</si>
  <si>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</si>
  <si>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</si>
  <si>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</si>
  <si>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</si>
  <si>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</si>
  <si>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</si>
  <si>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</si>
  <si>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</si>
  <si>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</si>
  <si>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</si>
  <si>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</si>
  <si>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</si>
  <si>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</si>
  <si>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</si>
  <si>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</si>
  <si>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</si>
  <si>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</si>
  <si>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</si>
  <si>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</si>
  <si>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</si>
  <si>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</si>
  <si>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</si>
  <si>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</si>
  <si>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</si>
  <si>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</si>
  <si>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</si>
  <si>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</si>
  <si>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</si>
  <si>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</si>
  <si>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</si>
  <si>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</si>
  <si>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</si>
  <si>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</si>
  <si>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</si>
  <si>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</si>
  <si>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</si>
  <si>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</si>
  <si>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</si>
  <si>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</si>
  <si>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</si>
  <si>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</si>
  <si>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</si>
  <si>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</si>
  <si>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</si>
  <si>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</si>
  <si>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</si>
  <si>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</si>
  <si>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</si>
  <si>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</si>
  <si>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</si>
  <si>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</si>
  <si>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</si>
  <si>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</si>
  <si>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</si>
  <si>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</si>
  <si>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</si>
  <si>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</si>
  <si>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</si>
  <si>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</si>
  <si>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</si>
  <si>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</si>
  <si>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</si>
  <si>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</si>
  <si>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</si>
  <si>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</si>
  <si>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</si>
  <si>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</si>
  <si>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</si>
  <si>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</si>
  <si>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</si>
  <si>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</si>
  <si>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</si>
  <si>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</si>
  <si>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</si>
  <si>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</si>
  <si>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</si>
  <si>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</si>
  <si>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</si>
  <si>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</si>
  <si>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</si>
  <si>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</si>
  <si>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</si>
  <si>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</si>
  <si>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</si>
  <si>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</si>
  <si>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</si>
  <si>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</si>
  <si>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</si>
  <si>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</si>
  <si>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</si>
  <si>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</si>
  <si>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</si>
  <si>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</si>
  <si>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</si>
  <si>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</si>
  <si>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</si>
  <si>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</si>
  <si>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</si>
  <si>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</si>
  <si>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</si>
  <si>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</si>
  <si>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</si>
  <si>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</si>
  <si>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</si>
  <si>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</si>
  <si>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</si>
  <si>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</si>
  <si>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</si>
  <si>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</si>
  <si>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</si>
  <si>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</si>
  <si>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</si>
  <si>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</si>
  <si>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</si>
  <si>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</si>
  <si>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</si>
  <si>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</si>
  <si>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</si>
  <si>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</si>
  <si>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</si>
  <si>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</si>
  <si>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</si>
  <si>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</si>
  <si>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</si>
  <si>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</si>
  <si>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</si>
  <si>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</si>
  <si>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</si>
  <si>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</si>
  <si>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</si>
  <si>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</si>
  <si>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</si>
  <si>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</si>
  <si>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</si>
  <si>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</si>
  <si>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</si>
  <si>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</si>
  <si>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</si>
  <si>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</si>
  <si>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</si>
  <si>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</si>
  <si>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</si>
  <si>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</si>
  <si>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</si>
  <si>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</si>
  <si>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</si>
  <si>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</si>
  <si>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</si>
  <si>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</si>
  <si>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</si>
  <si>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</si>
  <si>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</si>
  <si>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</si>
  <si>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</si>
  <si>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</si>
  <si>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</si>
  <si>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</si>
  <si>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</si>
  <si>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</si>
  <si>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</si>
  <si>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</si>
  <si>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</si>
  <si>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</si>
  <si>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</si>
  <si>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</si>
  <si>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</si>
  <si>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</si>
  <si>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</si>
  <si>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</si>
  <si>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</si>
  <si>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</si>
  <si>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</si>
  <si>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</si>
  <si>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</si>
  <si>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</si>
  <si>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</si>
  <si>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</si>
  <si>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</si>
  <si>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</si>
  <si>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</si>
  <si>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</si>
  <si>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</si>
  <si>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</si>
  <si>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</si>
  <si>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</si>
  <si>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</si>
  <si>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</si>
  <si>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</si>
  <si>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</si>
  <si>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</si>
  <si>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</si>
  <si>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</si>
  <si>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</si>
  <si>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</si>
  <si>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</si>
  <si>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</si>
  <si>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</si>
  <si>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</si>
  <si>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</si>
  <si>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</si>
  <si>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</si>
  <si>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</si>
  <si>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</si>
  <si>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</si>
  <si>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</si>
  <si>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</si>
  <si>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</si>
  <si>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</si>
  <si>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</si>
  <si>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</si>
  <si>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</si>
  <si>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</si>
  <si>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</si>
  <si>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</si>
  <si>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</si>
  <si>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</si>
  <si>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</si>
  <si>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</si>
  <si>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</si>
  <si>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</si>
  <si>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</si>
  <si>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</si>
  <si>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</si>
  <si>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</si>
  <si>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</si>
  <si>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</si>
  <si>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</si>
  <si>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</si>
  <si>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</si>
  <si>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</si>
  <si>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</si>
  <si>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</si>
  <si>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</si>
  <si>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</si>
  <si>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</si>
  <si>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</si>
  <si>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</si>
  <si>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</si>
  <si>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</si>
  <si>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</si>
  <si>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</si>
  <si>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</si>
  <si>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</si>
  <si>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</si>
  <si>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</si>
  <si>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</si>
  <si>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</si>
  <si>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</si>
  <si>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</si>
  <si>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</si>
  <si>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</si>
  <si>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</si>
  <si>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</si>
  <si>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</si>
  <si>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</si>
  <si>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</si>
  <si>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</si>
  <si>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</si>
  <si>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</si>
  <si>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</si>
  <si>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</si>
  <si>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</si>
  <si>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</si>
  <si>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</si>
  <si>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</si>
  <si>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</si>
  <si>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</si>
  <si>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</si>
  <si>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</si>
  <si>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</si>
  <si>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</si>
  <si>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</si>
  <si>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</si>
  <si>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</si>
  <si>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</si>
  <si>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</si>
  <si>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</si>
  <si>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</si>
  <si>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</si>
  <si>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</si>
  <si>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</si>
  <si>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</si>
  <si>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</si>
  <si>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</si>
  <si>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</si>
  <si>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</si>
  <si>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</si>
  <si>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</si>
  <si>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</si>
  <si>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</si>
  <si>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</si>
  <si>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</si>
  <si>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</si>
  <si>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</si>
  <si>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</si>
  <si>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</si>
  <si>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</si>
  <si>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</si>
  <si>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</si>
  <si>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</si>
  <si>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</si>
  <si>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</si>
  <si>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</si>
  <si>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</si>
  <si>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</si>
  <si>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</si>
  <si>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</si>
  <si>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</si>
  <si>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</si>
  <si>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</si>
  <si>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</si>
  <si>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</si>
  <si>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</si>
  <si>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</si>
  <si>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</si>
  <si>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</si>
  <si>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</si>
  <si>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</si>
  <si>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</si>
  <si>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</si>
  <si>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</si>
  <si>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</si>
  <si>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</si>
  <si>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</si>
  <si>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</si>
  <si>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</si>
  <si>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</si>
  <si>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</si>
  <si>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</si>
  <si>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</si>
  <si>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</si>
  <si>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</si>
  <si>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</si>
  <si>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</si>
  <si>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</si>
  <si>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</si>
  <si>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</si>
  <si>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</si>
  <si>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</si>
  <si>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</si>
  <si>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</si>
  <si>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</si>
  <si>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</si>
  <si>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</si>
  <si>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</si>
  <si>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</si>
  <si>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</si>
  <si>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</si>
  <si>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</si>
  <si>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</si>
  <si>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</si>
  <si>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</si>
  <si>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</si>
  <si>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</si>
  <si>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</si>
  <si>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</si>
  <si>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</si>
  <si>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</si>
  <si>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</si>
  <si>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</si>
  <si>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</si>
  <si>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</si>
  <si>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</si>
  <si>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</si>
  <si>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</si>
  <si>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</si>
  <si>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</si>
  <si>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</si>
  <si>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</si>
  <si>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</si>
  <si>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</si>
  <si>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</si>
  <si>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</si>
  <si>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</si>
  <si>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</si>
  <si>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</si>
  <si>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</si>
  <si>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</si>
  <si>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</si>
  <si>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</si>
  <si>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</si>
  <si>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</si>
  <si>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</si>
  <si>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</si>
  <si>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</si>
  <si>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</si>
  <si>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</si>
  <si>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</si>
  <si>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</si>
  <si>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</si>
  <si>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</si>
  <si>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</si>
  <si>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</si>
  <si>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</si>
  <si>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</si>
  <si>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</si>
  <si>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</si>
  <si>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</si>
  <si>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</si>
  <si>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</si>
  <si>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</si>
  <si>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</si>
  <si>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</si>
  <si>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</si>
  <si>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</si>
  <si>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</si>
  <si>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</si>
  <si>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</si>
  <si>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</si>
  <si>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</si>
  <si>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</si>
  <si>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</si>
  <si>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</si>
  <si>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</si>
  <si>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</si>
  <si>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</si>
  <si>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</si>
  <si>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</si>
  <si>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</si>
  <si>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</si>
  <si>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</si>
  <si>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</si>
  <si>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</si>
  <si>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</si>
  <si>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</si>
  <si>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</si>
  <si>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</si>
  <si>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</si>
  <si>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</si>
  <si>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</si>
  <si>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</si>
  <si>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</si>
  <si>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</si>
  <si>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</si>
  <si>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</si>
  <si>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</si>
  <si>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</si>
  <si>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</si>
  <si>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</si>
  <si>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</si>
  <si>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</si>
  <si>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</si>
  <si>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</si>
  <si>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</si>
  <si>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</si>
  <si>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</si>
  <si>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</si>
  <si>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</si>
  <si>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</si>
  <si>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</si>
  <si>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</si>
  <si>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</si>
  <si>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</si>
  <si>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</si>
  <si>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</si>
  <si>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</si>
  <si>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</si>
  <si>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</si>
  <si>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</si>
  <si>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</si>
  <si>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</si>
  <si>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</si>
  <si>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</si>
  <si>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</si>
  <si>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</si>
  <si>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</si>
  <si>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</si>
  <si>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</si>
  <si>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</si>
  <si>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</si>
  <si>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</si>
  <si>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</si>
  <si>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</si>
  <si>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</si>
  <si>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</si>
  <si>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</si>
  <si>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</si>
  <si>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</si>
  <si>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</si>
  <si>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</si>
  <si>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</si>
  <si>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</si>
  <si>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</si>
  <si>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</si>
  <si>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</si>
  <si>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</si>
  <si>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</si>
  <si>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</si>
  <si>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</si>
  <si>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</si>
  <si>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</si>
  <si>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</si>
  <si>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</si>
  <si>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</si>
  <si>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</si>
  <si>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</si>
  <si>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</si>
  <si>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</si>
  <si>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</si>
  <si>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</si>
  <si>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</si>
  <si>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</si>
  <si>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</si>
  <si>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</si>
  <si>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</si>
  <si>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</si>
  <si>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</si>
  <si>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</si>
  <si>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</si>
  <si>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</si>
  <si>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</si>
  <si>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</si>
  <si>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</si>
  <si>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</si>
  <si>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</si>
  <si>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</si>
  <si>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</si>
  <si>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</si>
  <si>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</si>
  <si>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</si>
  <si>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</si>
  <si>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</si>
  <si>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</si>
  <si>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</si>
  <si>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</si>
  <si>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</si>
  <si>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</si>
  <si>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</si>
  <si>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</si>
  <si>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</si>
  <si>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</si>
  <si>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</si>
  <si>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</si>
  <si>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</si>
  <si>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</si>
  <si>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</si>
  <si>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</si>
  <si>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</si>
  <si>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</si>
  <si>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</si>
  <si>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</si>
  <si>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</si>
  <si>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</si>
  <si>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</si>
  <si>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</si>
  <si>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</si>
  <si>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</si>
  <si>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</si>
  <si>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</si>
  <si>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</si>
  <si>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</si>
  <si>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</si>
  <si>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</si>
  <si>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</si>
  <si>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</si>
  <si>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</si>
  <si>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</si>
  <si>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</si>
  <si>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</si>
  <si>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</si>
  <si>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</si>
  <si>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</si>
  <si>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</si>
  <si>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</si>
  <si>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</si>
  <si>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</si>
  <si>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</si>
  <si>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</si>
  <si>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</si>
  <si>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</si>
  <si>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</si>
  <si>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</si>
  <si>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</si>
  <si>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</si>
  <si>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</si>
  <si>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</si>
  <si>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</si>
  <si>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</si>
  <si>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</si>
  <si>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</si>
  <si>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</si>
  <si>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</si>
  <si>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</si>
  <si>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</si>
  <si>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</si>
  <si>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</si>
  <si>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</si>
  <si>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</si>
  <si>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</si>
  <si>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</si>
  <si>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</si>
  <si>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</si>
  <si>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</si>
  <si>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</si>
  <si>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</si>
  <si>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</si>
  <si>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</si>
  <si>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</si>
  <si>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</si>
  <si>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</si>
  <si>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</si>
  <si>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</si>
  <si>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</si>
  <si>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</si>
  <si>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</si>
  <si>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</si>
  <si>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</si>
  <si>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</si>
  <si>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</si>
  <si>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</si>
  <si>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</si>
  <si>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</si>
  <si>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</si>
  <si>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</si>
  <si>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</si>
  <si>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</si>
  <si>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</si>
  <si>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</si>
  <si>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</si>
  <si>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</si>
  <si>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</si>
  <si>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</si>
  <si>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</si>
  <si>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</si>
  <si>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</si>
  <si>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</si>
  <si>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</si>
  <si>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</si>
  <si>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</si>
  <si>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</si>
  <si>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</si>
  <si>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</si>
  <si>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</si>
  <si>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</si>
  <si>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</si>
  <si>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</si>
  <si>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</si>
  <si>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</si>
  <si>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</si>
  <si>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</si>
  <si>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</si>
  <si>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</si>
  <si>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</si>
  <si>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</si>
  <si>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</si>
  <si>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</si>
  <si>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</si>
  <si>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</si>
  <si>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</si>
  <si>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</si>
  <si>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</si>
  <si>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</si>
  <si>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</si>
  <si>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</si>
  <si>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</si>
  <si>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</si>
  <si>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</si>
  <si>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</si>
  <si>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</si>
  <si>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</si>
  <si>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</si>
  <si>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</si>
  <si>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</si>
  <si>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</si>
  <si>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</si>
  <si>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</si>
  <si>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</si>
  <si>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</si>
  <si>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</si>
  <si>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</si>
  <si>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</si>
  <si>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</si>
  <si>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</si>
  <si>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</si>
  <si>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</si>
  <si>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</si>
  <si>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</si>
  <si>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</si>
  <si>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</si>
  <si>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</si>
  <si>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</si>
  <si>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</si>
  <si>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</si>
  <si>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</si>
  <si>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</si>
  <si>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</si>
  <si>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</si>
  <si>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</si>
  <si>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</si>
  <si>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</si>
  <si>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</si>
  <si>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</si>
  <si>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</si>
  <si>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</si>
  <si>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</si>
  <si>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</si>
  <si>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</si>
  <si>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</si>
  <si>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</si>
  <si>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</si>
  <si>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</si>
  <si>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</si>
  <si>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</si>
  <si>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</si>
  <si>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</si>
  <si>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</si>
  <si>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</si>
  <si>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</si>
  <si>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</si>
  <si>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</si>
  <si>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</si>
  <si>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</si>
  <si>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</si>
  <si>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</si>
  <si>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</si>
  <si>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</si>
  <si>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</si>
  <si>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</si>
  <si>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</si>
  <si>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</si>
  <si>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</si>
  <si>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</si>
  <si>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</si>
  <si>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</si>
  <si>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</si>
  <si>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</si>
  <si>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</si>
  <si>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</si>
  <si>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</si>
  <si>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</si>
  <si>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</si>
  <si>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</si>
  <si>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</si>
  <si>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</si>
  <si>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</si>
  <si>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</si>
  <si>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</si>
  <si>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</si>
  <si>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</si>
  <si>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</si>
  <si>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</si>
  <si>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</si>
  <si>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</si>
  <si>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</si>
  <si>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</si>
  <si>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</si>
  <si>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</si>
  <si>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</si>
  <si>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</si>
  <si>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</si>
  <si>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</si>
  <si>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</si>
  <si>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</si>
  <si>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</si>
  <si>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</si>
  <si>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</si>
  <si>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</si>
  <si>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</si>
  <si>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</si>
  <si>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</si>
  <si>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</si>
  <si>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</si>
  <si>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</si>
  <si>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</si>
  <si>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</si>
  <si>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</si>
  <si>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</si>
  <si>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</si>
  <si>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</si>
  <si>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</si>
  <si>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</si>
  <si>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</si>
  <si>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</si>
  <si>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</si>
  <si>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</si>
  <si>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</si>
  <si>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</si>
  <si>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</si>
  <si>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</si>
  <si>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</si>
  <si>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</si>
  <si>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</si>
  <si>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</si>
  <si>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</si>
  <si>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</si>
  <si>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</si>
  <si>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</si>
  <si>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</si>
  <si>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</si>
  <si>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</si>
  <si>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</si>
  <si>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</si>
  <si>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</si>
  <si>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</si>
  <si>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</si>
  <si>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</si>
  <si>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</si>
  <si>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</si>
  <si>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</si>
  <si>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</si>
  <si>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</si>
  <si>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</si>
  <si>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</si>
  <si>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</si>
  <si>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</si>
  <si>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</si>
  <si>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</si>
  <si>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</si>
  <si>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</si>
  <si>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</si>
  <si>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</si>
  <si>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</si>
  <si>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</si>
  <si>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</si>
  <si>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</si>
  <si>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</si>
  <si>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</si>
  <si>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</si>
  <si>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</si>
  <si>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</si>
  <si>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</si>
  <si>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</si>
  <si>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</si>
  <si>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</si>
  <si>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</si>
  <si>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</si>
  <si>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</si>
  <si>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</si>
  <si>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</si>
  <si>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</si>
  <si>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</si>
  <si>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</si>
  <si>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</si>
  <si>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</si>
  <si>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</si>
  <si>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</si>
  <si>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</si>
  <si>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</si>
  <si>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</si>
  <si>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</si>
  <si>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</si>
  <si>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</si>
  <si>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</si>
  <si>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</si>
  <si>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</si>
  <si>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</si>
  <si>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</si>
  <si>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</si>
  <si>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</si>
  <si>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</si>
  <si>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</si>
  <si>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</si>
  <si>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</si>
  <si>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</si>
  <si>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</si>
  <si>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</si>
  <si>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</si>
  <si>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</si>
  <si>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</si>
  <si>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</si>
  <si>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</si>
  <si>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</si>
  <si>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</si>
  <si>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</si>
  <si>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</si>
  <si>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</si>
  <si>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</si>
  <si>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</si>
  <si>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</si>
  <si>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</si>
  <si>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</si>
  <si>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</si>
  <si>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</si>
  <si>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</si>
  <si>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</si>
  <si>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</si>
  <si>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</si>
  <si>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</si>
  <si>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</si>
  <si>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</si>
  <si>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</si>
  <si>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</si>
  <si>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</si>
  <si>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</si>
  <si>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</si>
  <si>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</si>
  <si>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</si>
  <si>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</si>
  <si>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</si>
  <si>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</si>
  <si>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</si>
  <si>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</si>
  <si>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</si>
  <si>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</si>
  <si>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</si>
  <si>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</si>
  <si>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</si>
  <si>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</si>
  <si>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</si>
  <si>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</si>
  <si>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</si>
  <si>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</si>
  <si>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</si>
  <si>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</si>
  <si>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</si>
  <si>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</si>
  <si>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</si>
  <si>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</si>
  <si>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</si>
  <si>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</si>
  <si>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</si>
  <si>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</si>
  <si>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</si>
  <si>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</si>
  <si>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</si>
  <si>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</si>
  <si>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</si>
  <si>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</si>
  <si>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</si>
  <si>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</si>
  <si>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</si>
  <si>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</si>
  <si>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</si>
  <si>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</si>
  <si>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</si>
  <si>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</si>
  <si>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</si>
  <si>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</si>
  <si>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</si>
  <si>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</si>
  <si>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</si>
  <si>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</si>
  <si>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</si>
  <si>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</si>
  <si>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</si>
  <si>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</si>
  <si>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</si>
  <si>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</si>
  <si>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</si>
  <si>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</si>
  <si>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</si>
  <si>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</si>
  <si>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</si>
  <si>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</si>
  <si>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</si>
  <si>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</si>
  <si>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</si>
  <si>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</si>
  <si>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</si>
  <si>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</si>
  <si>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</si>
  <si>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</si>
  <si>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</si>
  <si>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</si>
  <si>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</si>
  <si>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</si>
  <si>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</si>
  <si>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</si>
  <si>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</si>
  <si>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</si>
  <si>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</si>
  <si>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</si>
  <si>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</si>
  <si>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</si>
  <si>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</si>
  <si>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</si>
  <si>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</si>
  <si>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</si>
  <si>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</si>
  <si>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</si>
  <si>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</si>
  <si>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</si>
  <si>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</si>
  <si>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</si>
  <si>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</si>
  <si>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</si>
  <si>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</si>
  <si>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</si>
  <si>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</si>
  <si>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</si>
  <si>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</si>
  <si>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</si>
  <si>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</si>
  <si>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</si>
  <si>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</si>
  <si>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</si>
  <si>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</si>
  <si>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</si>
  <si>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</si>
  <si>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</si>
  <si>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</si>
  <si>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</si>
  <si>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</si>
  <si>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</si>
  <si>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</si>
  <si>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</si>
  <si>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</si>
  <si>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</si>
  <si>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</si>
  <si>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</si>
  <si>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</si>
  <si>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</si>
  <si>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</si>
  <si>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</si>
  <si>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</si>
  <si>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</si>
  <si>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</si>
  <si>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</si>
  <si>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</si>
  <si>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</si>
  <si>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</si>
  <si>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</si>
  <si>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</si>
  <si>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</si>
  <si>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</si>
  <si>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</si>
  <si>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</si>
  <si>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</si>
  <si>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</si>
  <si>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</si>
  <si>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</si>
  <si>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</si>
  <si>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</si>
  <si>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</si>
  <si>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</si>
  <si>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</si>
  <si>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</si>
  <si>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</si>
  <si>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</si>
  <si>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</si>
  <si>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</si>
  <si>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</si>
  <si>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</si>
  <si>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</si>
  <si>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</si>
  <si>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</si>
  <si>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</si>
  <si>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</si>
  <si>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</si>
  <si>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</si>
  <si>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</si>
  <si>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</si>
  <si>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</si>
  <si>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</si>
  <si>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</si>
  <si>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</si>
  <si>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</si>
  <si>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</si>
  <si>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</si>
  <si>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</si>
  <si>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</si>
  <si>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</si>
  <si>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</si>
  <si>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</si>
  <si>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</si>
  <si>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</si>
  <si>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</si>
  <si>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</si>
  <si>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</si>
  <si>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</si>
  <si>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</si>
  <si>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</si>
  <si>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</si>
  <si>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</si>
  <si>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</si>
  <si>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</si>
  <si>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</si>
  <si>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</si>
  <si>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</si>
  <si>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</si>
  <si>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</si>
  <si>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</si>
  <si>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</si>
  <si>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</si>
  <si>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</si>
  <si>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</si>
  <si>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</si>
  <si>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</si>
  <si>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</si>
  <si>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</si>
  <si>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</si>
  <si>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</si>
  <si>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</si>
  <si>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</si>
  <si>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</si>
  <si>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</si>
  <si>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</si>
  <si>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</si>
  <si>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</si>
  <si>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</si>
  <si>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</si>
  <si>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</si>
  <si>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</si>
  <si>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</si>
  <si>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</si>
  <si>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</si>
  <si>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</si>
  <si>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</si>
  <si>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</si>
  <si>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</si>
  <si>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</si>
  <si>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</si>
  <si>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</si>
  <si>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</si>
  <si>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</si>
  <si>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</si>
  <si>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</si>
  <si>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</si>
  <si>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</si>
  <si>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</si>
  <si>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</si>
  <si>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</si>
  <si>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</si>
  <si>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</si>
  <si>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</si>
  <si>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</si>
  <si>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</si>
  <si>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</si>
  <si>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</si>
  <si>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</si>
  <si>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</si>
  <si>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</si>
  <si>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</si>
  <si>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</si>
  <si>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</si>
  <si>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</si>
  <si>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</si>
  <si>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</si>
  <si>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</si>
  <si>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</si>
  <si>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</si>
  <si>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</si>
  <si>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</si>
  <si>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</si>
  <si>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</si>
  <si>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</si>
  <si>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</si>
  <si>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</si>
  <si>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</si>
  <si>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</si>
  <si>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</si>
  <si>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</si>
  <si>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</si>
  <si>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</si>
  <si>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</si>
  <si>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</si>
  <si>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</si>
  <si>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</si>
  <si>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</si>
  <si>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</si>
  <si>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</si>
  <si>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</si>
  <si>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</si>
  <si>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</si>
  <si>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</si>
  <si>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</si>
  <si>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</si>
  <si>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</si>
  <si>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</si>
  <si>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</si>
  <si>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</si>
  <si>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</si>
  <si>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</si>
  <si>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</si>
  <si>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</si>
  <si>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</si>
  <si>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</si>
  <si>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</si>
  <si>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</si>
  <si>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</si>
  <si>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</si>
  <si>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</si>
  <si>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</si>
  <si>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</si>
  <si>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</si>
  <si>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</si>
  <si>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</si>
  <si>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</si>
  <si>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</si>
  <si>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</si>
  <si>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</si>
  <si>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</si>
  <si>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</si>
  <si>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</si>
  <si>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</si>
  <si>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</si>
  <si>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</si>
  <si>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</si>
  <si>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</si>
  <si>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</si>
  <si>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</si>
  <si>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</si>
  <si>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</si>
  <si>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</si>
  <si>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</si>
  <si>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</si>
  <si>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</si>
  <si>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</si>
  <si>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</si>
  <si>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</si>
  <si>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</si>
  <si>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</si>
  <si>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</si>
  <si>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</si>
  <si>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</si>
  <si>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</si>
  <si>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</si>
  <si>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</si>
  <si>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</si>
  <si>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</si>
  <si>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</si>
  <si>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</si>
  <si>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</si>
  <si>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</si>
  <si>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</si>
  <si>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</si>
  <si>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</si>
  <si>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</si>
  <si>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</si>
  <si>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</si>
  <si>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</si>
  <si>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</si>
  <si>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</si>
  <si>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</si>
  <si>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</si>
  <si>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</si>
  <si>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</si>
  <si>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</si>
  <si>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</si>
  <si>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</si>
  <si>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</si>
  <si>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</si>
  <si>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</si>
  <si>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</si>
  <si>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</si>
  <si>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</si>
  <si>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</si>
  <si>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</si>
  <si>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</si>
  <si>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</si>
  <si>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</si>
  <si>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</si>
  <si>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</si>
  <si>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</si>
  <si>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</si>
  <si>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</si>
  <si>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</si>
  <si>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</si>
  <si>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</si>
  <si>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</si>
  <si>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</si>
  <si>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</si>
  <si>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</si>
  <si>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</si>
  <si>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</si>
  <si>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</si>
  <si>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</si>
  <si>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</si>
  <si>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</si>
  <si>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</si>
  <si>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</si>
  <si>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</si>
  <si>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</si>
  <si>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</si>
  <si>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</si>
  <si>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</si>
  <si>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</si>
  <si>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</si>
  <si>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</si>
  <si>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</si>
  <si>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</si>
  <si>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</si>
  <si>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</si>
  <si>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</si>
  <si>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</si>
  <si>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</si>
  <si>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</si>
  <si>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</si>
  <si>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</si>
  <si>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</si>
  <si>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</si>
  <si>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</si>
  <si>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</si>
  <si>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</si>
  <si>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</si>
  <si>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</si>
  <si>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</si>
  <si>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</si>
  <si>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</si>
  <si>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</si>
  <si>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</si>
  <si>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</si>
  <si>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</si>
  <si>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</si>
  <si>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</si>
  <si>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</si>
  <si>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</si>
  <si>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</si>
  <si>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</si>
  <si>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</si>
  <si>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</si>
  <si>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</si>
  <si>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</si>
  <si>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</si>
  <si>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</si>
  <si>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</si>
  <si>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</si>
  <si>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</si>
  <si>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</si>
  <si>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</si>
  <si>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</si>
  <si>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</si>
  <si>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</si>
  <si>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</si>
  <si>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</si>
  <si>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</si>
  <si>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</si>
  <si>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</si>
  <si>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</si>
  <si>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</si>
  <si>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</si>
  <si>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</si>
  <si>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</si>
  <si>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</si>
  <si>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</si>
  <si>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</si>
  <si>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</si>
  <si>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</si>
  <si>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</si>
  <si>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</si>
  <si>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</si>
  <si>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</si>
  <si>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</si>
  <si>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</si>
  <si>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</si>
  <si>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</si>
  <si>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</si>
  <si>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</si>
  <si>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</si>
  <si>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</si>
  <si>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</si>
  <si>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</si>
  <si>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</si>
  <si>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</si>
  <si>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</si>
  <si>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</si>
  <si>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</si>
  <si>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</si>
  <si>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</si>
  <si>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</si>
  <si>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</si>
  <si>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</si>
  <si>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</si>
  <si>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</si>
  <si>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</si>
  <si>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</si>
  <si>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</si>
  <si>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</si>
  <si>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</si>
  <si>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</si>
  <si>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</si>
  <si>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</si>
  <si>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</si>
  <si>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</si>
  <si>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</si>
  <si>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</si>
  <si>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</si>
  <si>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</si>
  <si>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</si>
  <si>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</si>
  <si>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</si>
  <si>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</si>
  <si>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</si>
  <si>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</si>
  <si>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</si>
  <si>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</si>
  <si>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</si>
  <si>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</si>
  <si>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</si>
  <si>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</si>
  <si>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</si>
  <si>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</si>
  <si>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</si>
  <si>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</si>
  <si>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</si>
  <si>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</si>
  <si>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</si>
  <si>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</si>
  <si>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</si>
  <si>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</si>
  <si>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</si>
  <si>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</si>
  <si>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</si>
  <si>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</si>
  <si>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</si>
  <si>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</si>
  <si>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</si>
  <si>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</si>
  <si>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</si>
  <si>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</si>
  <si>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</si>
  <si>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</si>
  <si>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</si>
  <si>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</si>
  <si>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</si>
  <si>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</si>
  <si>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</si>
  <si>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</si>
  <si>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</si>
  <si>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</si>
  <si>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</si>
  <si>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</si>
  <si>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</si>
  <si>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</si>
  <si>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</si>
  <si>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</si>
  <si>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</si>
  <si>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</si>
  <si>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</si>
  <si>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</si>
  <si>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</si>
  <si>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</si>
  <si>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</si>
  <si>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</si>
  <si>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</si>
  <si>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</si>
  <si>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</si>
  <si>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</si>
  <si>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</si>
  <si>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</si>
  <si>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</si>
  <si>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</si>
  <si>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</si>
  <si>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</si>
  <si>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</si>
  <si>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</si>
  <si>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</si>
  <si>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</si>
  <si>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</si>
  <si>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</si>
  <si>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</si>
  <si>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</si>
  <si>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</si>
  <si>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</si>
  <si>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</si>
  <si>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</si>
  <si>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</si>
  <si>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</si>
  <si>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</si>
  <si>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</si>
  <si>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</si>
  <si>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</si>
  <si>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</si>
  <si>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</si>
  <si>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</si>
  <si>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</si>
  <si>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</si>
  <si>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</si>
  <si>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</si>
  <si>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</si>
  <si>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</si>
  <si>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</si>
  <si>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</si>
  <si>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</si>
  <si>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</si>
  <si>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</si>
  <si>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</si>
  <si>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</si>
  <si>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</si>
  <si>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</si>
  <si>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</si>
  <si>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</si>
  <si>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</si>
  <si>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</si>
  <si>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</si>
  <si>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</si>
  <si>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</si>
  <si>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</si>
  <si>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</si>
  <si>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</si>
  <si>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</si>
  <si>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</si>
  <si>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</si>
  <si>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</si>
  <si>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</si>
  <si>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</si>
  <si>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</si>
  <si>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</si>
  <si>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</si>
  <si>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</si>
  <si>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</si>
  <si>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</si>
  <si>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</si>
  <si>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</si>
  <si>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</si>
  <si>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</si>
  <si>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</si>
  <si>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</si>
  <si>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</si>
  <si>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</si>
  <si>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</si>
  <si>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</si>
  <si>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</si>
  <si>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</si>
  <si>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</si>
  <si>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</si>
  <si>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</si>
  <si>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</si>
  <si>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</si>
  <si>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</si>
  <si>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</si>
  <si>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</si>
  <si>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</si>
  <si>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</si>
  <si>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</si>
  <si>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</si>
  <si>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</si>
  <si>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</si>
  <si>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</si>
  <si>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</si>
  <si>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</si>
  <si>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</si>
  <si>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</si>
  <si>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</si>
  <si>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</si>
  <si>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</si>
  <si>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</si>
  <si>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</si>
  <si>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</si>
  <si>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</si>
  <si>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</si>
  <si>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</si>
  <si>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</si>
  <si>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</si>
  <si>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</si>
  <si>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</si>
  <si>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</si>
  <si>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</si>
  <si>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</si>
  <si>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</si>
  <si>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</si>
  <si>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</si>
  <si>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</si>
  <si>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</si>
  <si>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</si>
  <si>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</si>
  <si>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</si>
  <si>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</si>
  <si>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</si>
  <si>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</si>
  <si>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</si>
  <si>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</si>
  <si>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</si>
  <si>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</si>
  <si>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</si>
  <si>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</si>
  <si>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</si>
  <si>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</si>
  <si>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</si>
  <si>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</si>
  <si>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</si>
  <si>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</si>
  <si>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</si>
  <si>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</si>
  <si>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</si>
  <si>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</si>
  <si>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</si>
  <si>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</si>
  <si>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</si>
  <si>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</si>
  <si>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</si>
  <si>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</si>
  <si>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</si>
  <si>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</si>
  <si>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</si>
  <si>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</si>
  <si>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</si>
  <si>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</si>
  <si>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</si>
  <si>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</si>
  <si>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</si>
  <si>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</si>
  <si>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</si>
  <si>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</si>
  <si>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</si>
  <si>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</si>
  <si>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</si>
  <si>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</si>
  <si>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</si>
  <si>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</si>
  <si>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</si>
  <si>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</si>
  <si>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</si>
  <si>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</si>
  <si>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</si>
  <si>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</si>
  <si>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</si>
  <si>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</si>
  <si>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</si>
  <si>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</si>
  <si>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</si>
  <si>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</si>
  <si>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</si>
  <si>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</si>
  <si>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</si>
  <si>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</si>
  <si>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</si>
  <si>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</si>
  <si>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</si>
  <si>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</si>
  <si>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</si>
  <si>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</si>
  <si>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</si>
  <si>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</si>
  <si>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</si>
  <si>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</si>
  <si>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</si>
  <si>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</si>
  <si>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</si>
  <si>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</si>
  <si>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</si>
  <si>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</si>
  <si>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</si>
  <si>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</si>
  <si>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</si>
  <si>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</si>
  <si>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</si>
  <si>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</si>
  <si>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</si>
  <si>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</si>
  <si>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</si>
  <si>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</si>
  <si>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</si>
  <si>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</si>
  <si>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</si>
  <si>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</si>
  <si>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</si>
  <si>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</si>
  <si>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</si>
  <si>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</si>
  <si>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</si>
  <si>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</si>
  <si>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</si>
  <si>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</si>
  <si>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</si>
  <si>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</si>
  <si>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</si>
  <si>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</si>
  <si>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</si>
  <si>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</si>
  <si>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</si>
  <si>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</si>
  <si>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</si>
  <si>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</si>
  <si>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</si>
  <si>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</si>
  <si>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</si>
  <si>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</si>
  <si>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</si>
  <si>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</si>
  <si>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</si>
  <si>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</si>
  <si>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</si>
  <si>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</si>
  <si>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</si>
  <si>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</si>
  <si>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</si>
  <si>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</si>
  <si>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</si>
  <si>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</si>
  <si>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</si>
  <si>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</si>
  <si>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</si>
  <si>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</si>
  <si>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</si>
  <si>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</si>
  <si>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</si>
  <si>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</si>
  <si>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</si>
  <si>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</si>
  <si>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</si>
  <si>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</si>
  <si>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</si>
  <si>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</si>
  <si>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</si>
  <si>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</si>
  <si>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</si>
  <si>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</si>
  <si>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</si>
  <si>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</si>
  <si>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</si>
  <si>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</si>
  <si>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</si>
  <si>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</si>
  <si>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</si>
  <si>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</si>
  <si>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</si>
  <si>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</si>
  <si>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</si>
  <si>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</si>
  <si>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</si>
  <si>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</si>
  <si>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</si>
  <si>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</si>
  <si>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</si>
  <si>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</si>
  <si>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</si>
  <si>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</si>
  <si>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</si>
  <si>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</si>
  <si>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</si>
  <si>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</si>
  <si>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</si>
  <si>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</si>
  <si>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</si>
  <si>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</si>
  <si>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</si>
  <si>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</si>
  <si>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</si>
  <si>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</si>
  <si>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</si>
  <si>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</si>
  <si>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</si>
  <si>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</si>
  <si>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</si>
  <si>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</si>
  <si>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</si>
  <si>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</si>
  <si>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</si>
  <si>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</si>
  <si>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</si>
  <si>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</si>
  <si>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</si>
  <si>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</si>
  <si>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</si>
  <si>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</si>
  <si>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</si>
  <si>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</si>
  <si>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</si>
  <si>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</si>
  <si>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</si>
  <si>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</si>
  <si>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</si>
  <si>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</si>
  <si>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</si>
  <si>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</si>
  <si>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</si>
  <si>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</si>
  <si>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</si>
  <si>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</si>
  <si>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</si>
  <si>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</si>
  <si>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</si>
  <si>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</si>
  <si>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</si>
  <si>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</si>
  <si>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</si>
  <si>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</si>
  <si>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</si>
  <si>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</si>
  <si>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</si>
  <si>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</si>
  <si>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</si>
  <si>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</si>
  <si>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</si>
  <si>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</si>
  <si>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</si>
  <si>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</si>
  <si>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</si>
  <si>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</si>
  <si>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</si>
  <si>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</si>
  <si>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</si>
  <si>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</si>
  <si>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</si>
  <si>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</si>
  <si>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</si>
  <si>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</si>
  <si>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</si>
  <si>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</si>
  <si>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</si>
  <si>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</si>
  <si>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</si>
  <si>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</si>
  <si>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</si>
  <si>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</si>
  <si>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</si>
  <si>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</si>
  <si>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</si>
  <si>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</si>
  <si>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</si>
  <si>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</si>
  <si>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</si>
  <si>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</si>
  <si>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</si>
  <si>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</si>
  <si>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</si>
  <si>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</si>
  <si>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</si>
  <si>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</si>
  <si>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</si>
  <si>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</si>
  <si>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</si>
  <si>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</si>
  <si>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</si>
  <si>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</si>
  <si>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</si>
  <si>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</si>
  <si>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</si>
  <si>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</si>
  <si>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</si>
  <si>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</si>
  <si>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</si>
  <si>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</si>
  <si>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</si>
  <si>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</si>
  <si>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</si>
  <si>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</si>
  <si>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</si>
  <si>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</si>
  <si>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</si>
  <si>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</si>
  <si>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</si>
  <si>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</si>
  <si>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</si>
  <si>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</si>
  <si>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</si>
  <si>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</si>
  <si>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</si>
  <si>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</si>
  <si>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</si>
  <si>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</si>
  <si>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</si>
  <si>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</si>
  <si>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</si>
  <si>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</si>
  <si>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</si>
  <si>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</si>
  <si>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</si>
  <si>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</si>
  <si>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</si>
  <si>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</si>
  <si>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</si>
  <si>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</si>
  <si>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</si>
  <si>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</si>
  <si>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</si>
  <si>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</si>
  <si>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</si>
  <si>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</si>
  <si>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</si>
  <si>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</si>
  <si>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</si>
  <si>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</si>
  <si>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</si>
  <si>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</si>
  <si>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</si>
  <si>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</si>
  <si>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</si>
  <si>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</si>
  <si>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</si>
  <si>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</si>
  <si>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</si>
  <si>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</si>
  <si>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</si>
  <si>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</si>
  <si>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</si>
  <si>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</si>
  <si>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</si>
  <si>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</si>
  <si>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</si>
  <si>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</si>
  <si>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</si>
  <si>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</si>
  <si>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</si>
  <si>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</si>
  <si>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</si>
  <si>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</si>
  <si>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</si>
  <si>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</si>
  <si>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</si>
  <si>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</si>
  <si>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</si>
  <si>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</si>
  <si>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</si>
  <si>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</si>
  <si>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</si>
  <si>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</si>
  <si>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</si>
  <si>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</si>
  <si>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</si>
  <si>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</si>
  <si>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</si>
  <si>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</si>
  <si>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</si>
  <si>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</si>
  <si>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</si>
  <si>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</si>
  <si>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</si>
  <si>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</si>
  <si>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</si>
  <si>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</si>
  <si>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</si>
  <si>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</si>
  <si>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</si>
  <si>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</si>
  <si>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</si>
  <si>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</si>
  <si>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</si>
  <si>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</si>
  <si>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</si>
  <si>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</si>
  <si>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</si>
  <si>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</si>
  <si>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</si>
  <si>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</si>
  <si>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</si>
  <si>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</si>
  <si>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</si>
  <si>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</si>
  <si>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</si>
  <si>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</si>
  <si>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</si>
  <si>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</si>
  <si>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</si>
  <si>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</si>
  <si>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</si>
  <si>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</si>
  <si>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</si>
  <si>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</si>
  <si>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</si>
  <si>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</si>
  <si>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</si>
  <si>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</si>
  <si>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</si>
  <si>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</si>
  <si>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</si>
  <si>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</si>
  <si>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</si>
  <si>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</si>
  <si>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</si>
  <si>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</si>
  <si>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</si>
  <si>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</si>
  <si>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</si>
  <si>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</si>
  <si>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</si>
  <si>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</si>
  <si>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</si>
  <si>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</si>
  <si>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</si>
  <si>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</si>
  <si>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</si>
  <si>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</si>
  <si>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</si>
  <si>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</si>
  <si>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</si>
  <si>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</si>
  <si>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</si>
  <si>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</si>
  <si>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</si>
  <si>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</si>
  <si>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</si>
  <si>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</si>
  <si>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</si>
  <si>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</si>
  <si>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</si>
  <si>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</si>
  <si>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</si>
  <si>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</si>
  <si>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</si>
  <si>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</si>
  <si>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</si>
  <si>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</si>
  <si>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</si>
  <si>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</si>
  <si>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</si>
  <si>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</si>
  <si>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</si>
  <si>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</si>
  <si>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</si>
  <si>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</si>
  <si>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</si>
  <si>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</si>
  <si>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</si>
  <si>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</si>
  <si>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</si>
  <si>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</si>
  <si>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</si>
  <si>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</si>
  <si>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</si>
  <si>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</si>
  <si>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</si>
  <si>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</si>
  <si>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</si>
  <si>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</si>
  <si>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</si>
  <si>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</si>
  <si>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</si>
  <si>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</si>
  <si>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</si>
  <si>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</si>
  <si>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</si>
  <si>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</si>
  <si>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</si>
  <si>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</si>
  <si>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</si>
  <si>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</si>
  <si>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</si>
  <si>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</si>
  <si>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</si>
  <si>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</si>
  <si>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</si>
  <si>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</si>
  <si>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</si>
  <si>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</si>
  <si>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</si>
  <si>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</si>
  <si>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</si>
  <si>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</si>
  <si>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</si>
  <si>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</si>
  <si>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</si>
  <si>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</si>
  <si>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</si>
  <si>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</si>
  <si>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</si>
  <si>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</si>
  <si>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</si>
  <si>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</si>
  <si>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</si>
  <si>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</si>
  <si>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</si>
  <si>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</si>
  <si>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</si>
  <si>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</si>
  <si>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</si>
  <si>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</si>
  <si>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</si>
  <si>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</si>
  <si>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</si>
  <si>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</si>
  <si>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</si>
  <si>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</si>
  <si>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</si>
  <si>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</si>
  <si>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</si>
  <si>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</si>
  <si>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</si>
  <si>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</si>
  <si>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</si>
  <si>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</si>
  <si>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</si>
  <si>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</si>
  <si>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</si>
  <si>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</si>
  <si>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</si>
  <si>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</si>
  <si>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</si>
  <si>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</si>
  <si>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</si>
  <si>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</si>
  <si>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</si>
  <si>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</si>
  <si>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</si>
  <si>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</si>
  <si>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</si>
  <si>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</si>
  <si>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</si>
  <si>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</si>
  <si>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</si>
  <si>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</si>
  <si>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</si>
  <si>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</si>
  <si>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</si>
  <si>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</si>
  <si>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</si>
  <si>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</si>
  <si>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</si>
  <si>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</si>
  <si>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</si>
  <si>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</si>
  <si>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</si>
  <si>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</si>
  <si>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</si>
  <si>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</si>
  <si>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</si>
  <si>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</si>
  <si>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</si>
  <si>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</si>
  <si>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</si>
  <si>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</si>
  <si>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</si>
  <si>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</si>
  <si>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</si>
  <si>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</si>
  <si>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</si>
  <si>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</si>
  <si>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</si>
  <si>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</si>
  <si>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</si>
  <si>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</si>
  <si>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</si>
  <si>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</si>
  <si>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</si>
  <si>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</si>
  <si>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</si>
  <si>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</si>
  <si>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</si>
  <si>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</si>
  <si>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</si>
  <si>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</si>
  <si>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</si>
  <si>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</si>
  <si>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</si>
  <si>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</si>
  <si>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</si>
  <si>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</si>
  <si>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</si>
  <si>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</si>
  <si>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</si>
  <si>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</si>
  <si>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</si>
  <si>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</si>
  <si>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</si>
  <si>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</si>
  <si>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</si>
  <si>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</si>
  <si>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</si>
  <si>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</si>
  <si>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</si>
  <si>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</si>
  <si>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</si>
  <si>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</si>
  <si>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</si>
  <si>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</si>
  <si>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</si>
  <si>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</si>
  <si>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</si>
  <si>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</si>
  <si>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</si>
  <si>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</si>
  <si>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</si>
  <si>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</si>
  <si>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</si>
  <si>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</si>
  <si>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</si>
  <si>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</si>
  <si>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</si>
  <si>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</si>
  <si>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</si>
  <si>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</si>
  <si>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</si>
  <si>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</si>
  <si>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</si>
  <si>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</si>
  <si>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</si>
  <si>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</si>
  <si>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</si>
  <si>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</si>
  <si>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</si>
  <si>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</si>
  <si>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</si>
  <si>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</si>
  <si>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</si>
  <si>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</si>
  <si>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</si>
  <si>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</si>
  <si>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</si>
  <si>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</si>
  <si>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</si>
  <si>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</si>
  <si>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</si>
  <si>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</si>
  <si>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</si>
  <si>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</si>
  <si>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</si>
  <si>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</si>
  <si>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</si>
  <si>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</si>
  <si>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</si>
  <si>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</si>
  <si>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</si>
  <si>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</si>
  <si>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</si>
  <si>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</si>
  <si>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</si>
  <si>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</si>
  <si>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</si>
  <si>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</si>
  <si>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</si>
  <si>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</si>
  <si>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</si>
  <si>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</si>
  <si>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</si>
  <si>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</si>
  <si>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</si>
  <si>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</si>
  <si>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</si>
  <si>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</si>
  <si>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</si>
  <si>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</si>
  <si>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</si>
  <si>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</si>
  <si>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</si>
  <si>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</si>
  <si>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</si>
  <si>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</si>
  <si>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</si>
  <si>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</si>
  <si>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</si>
  <si>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</si>
  <si>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</si>
  <si>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</si>
  <si>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</si>
  <si>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</si>
  <si>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</si>
  <si>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</si>
  <si>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</si>
  <si>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</si>
  <si>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</si>
  <si>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</si>
  <si>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</si>
  <si>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</si>
  <si>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</si>
  <si>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</si>
  <si>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</si>
  <si>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</si>
  <si>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</si>
  <si>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</si>
  <si>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</si>
  <si>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</si>
  <si>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</si>
  <si>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</si>
  <si>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</si>
  <si>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</si>
  <si>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</si>
  <si>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</si>
  <si>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</si>
  <si>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</si>
  <si>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</si>
  <si>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</si>
  <si>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</si>
  <si>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</si>
  <si>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</si>
  <si>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</si>
  <si>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</si>
  <si>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</si>
  <si>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</si>
  <si>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</si>
  <si>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</si>
  <si>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</si>
  <si>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</si>
  <si>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</si>
  <si>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</si>
  <si>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</si>
  <si>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</si>
  <si>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</si>
  <si>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</si>
  <si>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</si>
  <si>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</si>
  <si>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</si>
  <si>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</si>
  <si>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</si>
  <si>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</si>
  <si>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</si>
  <si>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</si>
  <si>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</si>
  <si>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</si>
  <si>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</si>
  <si>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</si>
  <si>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</si>
  <si>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</si>
  <si>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</si>
  <si>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</si>
  <si>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</si>
  <si>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</si>
  <si>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</si>
  <si>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</si>
  <si>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</si>
  <si>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</si>
  <si>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</si>
  <si>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</si>
  <si>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</si>
  <si>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</si>
  <si>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</si>
  <si>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</si>
  <si>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</si>
  <si>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</si>
  <si>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</si>
  <si>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</si>
  <si>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</si>
  <si>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</si>
  <si>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</si>
  <si>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</si>
  <si>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</si>
  <si>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</si>
  <si>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</si>
  <si>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</si>
  <si>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</si>
  <si>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</si>
  <si>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</si>
  <si>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</si>
  <si>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</si>
  <si>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</si>
  <si>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</si>
  <si>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</si>
  <si>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</si>
  <si>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</si>
  <si>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</si>
  <si>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</si>
  <si>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</si>
  <si>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</si>
  <si>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</si>
  <si>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</si>
  <si>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</si>
  <si>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</si>
  <si>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</si>
  <si>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</si>
  <si>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</si>
  <si>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</si>
  <si>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</si>
  <si>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</si>
  <si>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</si>
  <si>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</si>
  <si>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</si>
  <si>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</si>
  <si>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</si>
  <si>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</si>
  <si>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</si>
  <si>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</si>
  <si>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</si>
  <si>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</si>
  <si>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</si>
  <si>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</si>
  <si>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</si>
  <si>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</si>
  <si>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</si>
  <si>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</si>
  <si>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</si>
  <si>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</si>
  <si>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</si>
  <si>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</si>
  <si>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</si>
  <si>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</si>
  <si>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</si>
  <si>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</si>
  <si>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</si>
  <si>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</si>
  <si>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</si>
  <si>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</si>
  <si>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</si>
  <si>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</si>
  <si>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</si>
  <si>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</si>
  <si>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</si>
  <si>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</si>
  <si>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</si>
  <si>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</si>
  <si>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</si>
  <si>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</si>
  <si>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</si>
  <si>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</si>
  <si>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</si>
  <si>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</si>
  <si>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</si>
  <si>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</si>
  <si>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</si>
  <si>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</si>
  <si>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</si>
  <si>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</si>
  <si>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</si>
  <si>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</si>
  <si>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</si>
  <si>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</si>
  <si>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</si>
  <si>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</si>
  <si>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</si>
  <si>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</si>
  <si>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</si>
  <si>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</si>
  <si>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</si>
  <si>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</si>
  <si>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</si>
  <si>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</si>
  <si>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</si>
  <si>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</si>
  <si>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</si>
  <si>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</si>
  <si>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</si>
  <si>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</si>
  <si>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</si>
  <si>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</si>
  <si>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</si>
  <si>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</si>
  <si>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</si>
  <si>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</si>
  <si>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</si>
  <si>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</si>
  <si>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</si>
  <si>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</si>
  <si>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</si>
  <si>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</si>
  <si>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</si>
  <si>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</si>
  <si>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</si>
  <si>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</si>
  <si>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</si>
  <si>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</si>
  <si>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</si>
  <si>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</si>
  <si>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</si>
  <si>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</si>
  <si>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</si>
  <si>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</si>
  <si>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</si>
  <si>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</si>
  <si>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</si>
  <si>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</si>
  <si>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</si>
  <si>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</si>
  <si>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</si>
  <si>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</si>
  <si>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</si>
  <si>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</si>
  <si>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</si>
  <si>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</si>
  <si>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</si>
  <si>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</si>
  <si>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</si>
  <si>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</si>
  <si>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</si>
  <si>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</si>
  <si>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</si>
  <si>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</si>
  <si>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</si>
  <si>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</si>
  <si>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</si>
  <si>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</si>
  <si>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</si>
  <si>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</si>
  <si>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</si>
  <si>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</si>
  <si>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</si>
  <si>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</si>
  <si>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</si>
  <si>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</si>
  <si>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</si>
  <si>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</si>
  <si>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</si>
  <si>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</si>
  <si>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</si>
  <si>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</si>
  <si>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</si>
  <si>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</si>
  <si>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</si>
  <si>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</si>
  <si>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</si>
  <si>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</si>
  <si>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</si>
  <si>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</si>
  <si>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</si>
  <si>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</si>
  <si>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</si>
  <si>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</si>
  <si>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</si>
  <si>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</si>
  <si>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</si>
  <si>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</si>
  <si>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</si>
  <si>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</si>
  <si>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</si>
  <si>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</si>
  <si>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</si>
  <si>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</si>
  <si>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</si>
  <si>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</si>
  <si>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</si>
  <si>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</si>
  <si>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</si>
  <si>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</si>
  <si>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</si>
  <si>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</si>
  <si>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</si>
  <si>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</si>
  <si>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</si>
  <si>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</si>
  <si>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</si>
  <si>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</si>
  <si>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</si>
  <si>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</si>
  <si>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</si>
  <si>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</si>
  <si>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</si>
  <si>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</si>
  <si>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</si>
  <si>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</si>
  <si>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</si>
  <si>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</si>
  <si>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</si>
  <si>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</si>
  <si>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</si>
  <si>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</si>
  <si>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</si>
  <si>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</si>
  <si>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</si>
  <si>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</si>
  <si>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</si>
  <si>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</si>
  <si>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</si>
  <si>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</si>
  <si>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</si>
  <si>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</si>
  <si>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</si>
  <si>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</si>
  <si>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</si>
  <si>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</si>
  <si>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</si>
  <si>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</si>
  <si>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</si>
  <si>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</si>
  <si>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</si>
  <si>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</si>
  <si>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</si>
  <si>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</si>
  <si>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</si>
  <si>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</si>
  <si>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</si>
  <si>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</si>
  <si>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</si>
  <si>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</si>
  <si>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</si>
  <si>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</si>
  <si>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</si>
  <si>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</si>
  <si>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</si>
  <si>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</si>
  <si>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</si>
  <si>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</si>
  <si>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</si>
  <si>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</si>
  <si>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</si>
  <si>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</si>
  <si>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</si>
  <si>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</si>
  <si>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</si>
  <si>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</si>
  <si>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</si>
  <si>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</si>
  <si>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</si>
  <si>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</si>
  <si>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</si>
  <si>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</si>
  <si>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</si>
  <si>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</si>
  <si>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</si>
  <si>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</si>
  <si>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</si>
  <si>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</si>
  <si>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</si>
  <si>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</si>
  <si>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</si>
  <si>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</si>
  <si>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</si>
  <si>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</si>
  <si>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</si>
  <si>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</si>
  <si>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</si>
  <si>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</si>
  <si>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</si>
  <si>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</si>
  <si>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</si>
  <si>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</si>
  <si>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</si>
  <si>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</si>
  <si>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</si>
  <si>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</si>
  <si>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</si>
  <si>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</si>
  <si>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</si>
  <si>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</si>
  <si>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</si>
  <si>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</si>
  <si>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</si>
  <si>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</si>
  <si>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</si>
  <si>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</si>
  <si>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</si>
  <si>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</si>
  <si>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</si>
  <si>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</si>
  <si>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</si>
  <si>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</si>
  <si>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</si>
  <si>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</si>
  <si>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</si>
  <si>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</si>
  <si>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</si>
  <si>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</si>
  <si>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</si>
  <si>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</si>
  <si>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</si>
  <si>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</si>
  <si>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</si>
  <si>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</si>
  <si>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</si>
  <si>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</si>
  <si>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</si>
  <si>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</si>
  <si>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</si>
  <si>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</si>
  <si>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</si>
  <si>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</si>
  <si>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</si>
  <si>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</si>
  <si>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</si>
  <si>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</si>
  <si>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</si>
  <si>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</si>
  <si>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</si>
  <si>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</si>
  <si>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</si>
  <si>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</si>
  <si>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</si>
  <si>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</si>
  <si>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</si>
  <si>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</si>
  <si>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</si>
  <si>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</si>
  <si>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</si>
  <si>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</si>
  <si>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</si>
  <si>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</si>
  <si>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</si>
  <si>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</si>
  <si>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</si>
  <si>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</si>
  <si>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</si>
  <si>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</si>
  <si>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</si>
  <si>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</si>
  <si>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</si>
  <si>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</si>
  <si>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</si>
  <si>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</si>
  <si>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</si>
  <si>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</si>
  <si>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</si>
  <si>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</si>
  <si>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</si>
  <si>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</si>
  <si>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</si>
  <si>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</si>
  <si>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</si>
  <si>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</si>
  <si>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</si>
  <si>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</si>
  <si>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</si>
  <si>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</si>
  <si>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</si>
  <si>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</si>
  <si>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</si>
  <si>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</si>
  <si>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</si>
  <si>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</si>
  <si>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</si>
  <si>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</si>
  <si>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</si>
  <si>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</si>
  <si>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</si>
  <si>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</si>
  <si>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</si>
  <si>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</si>
  <si>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</si>
  <si>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</si>
  <si>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</si>
  <si>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</si>
  <si>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</si>
  <si>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</si>
  <si>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</si>
  <si>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</si>
  <si>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</si>
  <si>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</si>
  <si>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</si>
  <si>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</si>
  <si>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</si>
  <si>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</si>
  <si>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</si>
  <si>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</si>
  <si>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</si>
  <si>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</si>
  <si>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</si>
  <si>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</si>
  <si>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</si>
  <si>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</si>
  <si>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</si>
  <si>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</si>
  <si>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</si>
  <si>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</si>
  <si>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</si>
  <si>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</si>
  <si>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</si>
  <si>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</si>
  <si>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</si>
  <si>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</si>
  <si>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</si>
  <si>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</si>
  <si>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</si>
  <si>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</si>
  <si>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</si>
  <si>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</si>
  <si>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</si>
  <si>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</si>
  <si>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</si>
  <si>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</si>
  <si>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</si>
  <si>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</si>
  <si>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</si>
  <si>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</si>
  <si>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</si>
  <si>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</si>
  <si>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</si>
  <si>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</si>
  <si>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</si>
  <si>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</si>
  <si>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</si>
  <si>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</si>
  <si>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</si>
  <si>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</si>
  <si>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</si>
  <si>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</si>
  <si>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</si>
  <si>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</si>
  <si>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</si>
  <si>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</si>
  <si>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</si>
  <si>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</si>
  <si>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</si>
  <si>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</si>
  <si>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</si>
  <si>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</si>
  <si>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</si>
  <si>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</si>
  <si>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</si>
  <si>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</si>
  <si>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</si>
  <si>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</si>
  <si>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</si>
  <si>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</si>
  <si>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</si>
  <si>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</si>
  <si>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</si>
  <si>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</si>
  <si>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</si>
  <si>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</si>
  <si>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</si>
  <si>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</si>
  <si>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</si>
  <si>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</si>
  <si>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</si>
  <si>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</si>
  <si>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</si>
  <si>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</si>
  <si>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</si>
  <si>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</si>
  <si>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</si>
  <si>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</si>
  <si>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</si>
  <si>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</si>
  <si>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</si>
  <si>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</si>
  <si>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</si>
  <si>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</si>
  <si>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</si>
  <si>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</si>
  <si>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</si>
  <si>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</si>
  <si>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</si>
  <si>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</si>
  <si>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</si>
  <si>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</si>
  <si>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</si>
  <si>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</si>
  <si>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</si>
  <si>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</si>
  <si>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</si>
  <si>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</si>
  <si>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</si>
  <si>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</si>
  <si>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</si>
  <si>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</si>
  <si>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</si>
  <si>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</si>
  <si>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</si>
  <si>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</si>
  <si>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</si>
  <si>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</si>
  <si>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</si>
  <si>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</si>
  <si>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</si>
  <si>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</si>
  <si>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</si>
  <si>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</si>
  <si>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</si>
  <si>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</si>
  <si>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</si>
  <si>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</si>
  <si>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</si>
  <si>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</si>
  <si>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</si>
  <si>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</si>
  <si>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</si>
  <si>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</si>
  <si>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</si>
  <si>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</si>
  <si>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</si>
  <si>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</si>
  <si>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</si>
  <si>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</si>
  <si>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</si>
  <si>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</si>
  <si>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</si>
  <si>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</si>
  <si>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</si>
  <si>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</si>
  <si>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</si>
  <si>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</si>
  <si>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</si>
  <si>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</si>
  <si>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</si>
  <si>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</si>
  <si>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</si>
  <si>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</si>
  <si>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</si>
  <si>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</si>
  <si>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</si>
  <si>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</si>
  <si>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</si>
  <si>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</si>
  <si>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</si>
  <si>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</si>
  <si>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</si>
  <si>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</si>
  <si>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</si>
  <si>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</si>
  <si>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</si>
  <si>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</si>
  <si>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</si>
  <si>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</si>
  <si>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</si>
  <si>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</si>
  <si>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</si>
  <si>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</si>
  <si>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</si>
  <si>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</si>
  <si>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</si>
  <si>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</si>
  <si>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</si>
  <si>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</si>
  <si>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</si>
  <si>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</si>
  <si>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</si>
  <si>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</si>
  <si>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</si>
  <si>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</si>
  <si>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</si>
  <si>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</si>
  <si>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</si>
  <si>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</si>
  <si>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</si>
  <si>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</si>
  <si>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</si>
  <si>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</si>
  <si>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</si>
  <si>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</si>
  <si>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</si>
  <si>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</si>
  <si>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</si>
  <si>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</si>
  <si>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</si>
  <si>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</si>
  <si>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</si>
  <si>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</si>
  <si>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</si>
  <si>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</si>
  <si>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</si>
  <si>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</si>
  <si>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</si>
  <si>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</si>
  <si>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</si>
  <si>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</si>
  <si>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</si>
  <si>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</si>
  <si>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</si>
  <si>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</si>
  <si>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</si>
  <si>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</si>
  <si>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</si>
  <si>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</si>
  <si>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</si>
  <si>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</si>
  <si>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</si>
  <si>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</si>
  <si>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</si>
  <si>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</si>
  <si>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</si>
  <si>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</si>
  <si>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</si>
  <si>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</si>
  <si>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</si>
  <si>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</si>
  <si>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</si>
  <si>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</si>
  <si>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</si>
  <si>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</si>
  <si>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</si>
  <si>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</si>
  <si>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</si>
  <si>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</si>
  <si>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</si>
  <si>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</si>
  <si>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</si>
  <si>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</si>
  <si>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</si>
  <si>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</si>
  <si>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</si>
  <si>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</si>
  <si>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</si>
  <si>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</si>
  <si>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</si>
  <si>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</si>
  <si>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</si>
  <si>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</si>
  <si>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</si>
  <si>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</si>
  <si>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</si>
  <si>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</si>
  <si>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</si>
  <si>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</si>
  <si>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</si>
  <si>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</si>
  <si>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</si>
  <si>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</si>
  <si>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</si>
  <si>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</si>
  <si>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</si>
  <si>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</si>
  <si>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</si>
  <si>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</si>
  <si>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</si>
  <si>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</si>
  <si>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</si>
  <si>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</si>
  <si>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</si>
  <si>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</si>
  <si>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</si>
  <si>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</si>
  <si>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</si>
  <si>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</si>
  <si>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</si>
  <si>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</si>
  <si>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</si>
  <si>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</si>
  <si>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</si>
  <si>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</si>
  <si>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</si>
  <si>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</si>
  <si>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</si>
  <si>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</si>
  <si>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</si>
  <si>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</si>
  <si>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</si>
  <si>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</si>
  <si>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</si>
  <si>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</si>
  <si>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</si>
  <si>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</si>
  <si>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</si>
  <si>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</si>
  <si>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</si>
  <si>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</si>
  <si>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</si>
  <si>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</si>
  <si>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</si>
  <si>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</si>
  <si>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</si>
  <si>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</si>
  <si>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</si>
  <si>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</si>
  <si>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</si>
  <si>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</si>
  <si>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</si>
  <si>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</si>
  <si>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</si>
  <si>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</si>
  <si>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</si>
  <si>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</si>
  <si>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</si>
  <si>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</si>
  <si>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</si>
  <si>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</si>
  <si>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</si>
  <si>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</si>
  <si>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</si>
  <si>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</si>
  <si>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</si>
  <si>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</si>
  <si>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</si>
  <si>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</si>
  <si>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</si>
  <si>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</si>
  <si>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</si>
  <si>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</si>
  <si>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</si>
  <si>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</si>
  <si>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</si>
  <si>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</si>
  <si>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</si>
  <si>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</si>
  <si>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</si>
  <si>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</si>
  <si>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</si>
  <si>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</si>
  <si>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</si>
  <si>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</si>
  <si>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</si>
  <si>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</si>
  <si>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</si>
  <si>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</si>
  <si>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</si>
  <si>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</si>
  <si>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</si>
  <si>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</si>
  <si>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</si>
  <si>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</si>
  <si>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</si>
  <si>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</si>
  <si>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</si>
  <si>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</si>
  <si>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</si>
  <si>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</si>
  <si>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</si>
  <si>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</si>
  <si>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</si>
  <si>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</si>
  <si>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</si>
  <si>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</si>
  <si>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</si>
  <si>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</si>
  <si>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</si>
  <si>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</si>
  <si>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</si>
  <si>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</si>
  <si>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</si>
  <si>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</si>
  <si>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</si>
  <si>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</si>
  <si>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</si>
  <si>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</si>
  <si>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</si>
  <si>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</si>
  <si>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</si>
  <si>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</si>
  <si>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</si>
  <si>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</si>
  <si>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</si>
  <si>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</si>
  <si>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</si>
  <si>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</si>
  <si>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</si>
  <si>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</si>
  <si>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</si>
  <si>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</si>
  <si>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</si>
  <si>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</si>
  <si>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</si>
  <si>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</si>
  <si>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</si>
  <si>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</si>
  <si>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</si>
  <si>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</si>
  <si>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</si>
  <si>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</si>
  <si>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</si>
  <si>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</si>
  <si>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</si>
  <si>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</si>
  <si>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</si>
  <si>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</si>
  <si>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</si>
  <si>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</si>
  <si>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</si>
  <si>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</si>
  <si>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</si>
  <si>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</si>
  <si>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</si>
  <si>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</si>
  <si>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</si>
  <si>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</si>
  <si>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</si>
  <si>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</si>
  <si>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</si>
  <si>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</si>
  <si>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</si>
  <si>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</si>
  <si>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</si>
  <si>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</si>
  <si>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</si>
  <si>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</si>
  <si>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</si>
  <si>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</si>
  <si>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</si>
  <si>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</si>
  <si>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</si>
  <si>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</si>
  <si>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</si>
  <si>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</si>
  <si>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</si>
  <si>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</si>
  <si>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</si>
  <si>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</si>
  <si>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</si>
  <si>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</si>
  <si>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</si>
  <si>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</si>
  <si>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</si>
  <si>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</si>
  <si>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</si>
  <si>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</si>
  <si>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</si>
  <si>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</si>
  <si>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</si>
  <si>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</si>
  <si>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</si>
  <si>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</si>
  <si>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</si>
  <si>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</si>
  <si>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</si>
  <si>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</si>
  <si>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</si>
  <si>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</si>
  <si>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</si>
  <si>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</si>
  <si>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</si>
  <si>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</si>
  <si>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</si>
  <si>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</si>
  <si>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</si>
  <si>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</si>
  <si>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</si>
  <si>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</si>
  <si>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</si>
  <si>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</si>
  <si>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</si>
  <si>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</si>
  <si>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</si>
  <si>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</si>
  <si>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</si>
  <si>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</si>
  <si>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</si>
  <si>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</si>
  <si>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</si>
  <si>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</si>
  <si>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</si>
  <si>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</si>
  <si>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</si>
  <si>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</si>
  <si>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</si>
  <si>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</si>
  <si>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</si>
  <si>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</si>
  <si>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</si>
  <si>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</si>
  <si>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</si>
  <si>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</si>
  <si>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</si>
  <si>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</si>
  <si>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</si>
  <si>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</si>
  <si>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</si>
  <si>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</si>
  <si>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</si>
  <si>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</si>
  <si>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</si>
  <si>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</si>
  <si>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</si>
  <si>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</si>
  <si>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</si>
  <si>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</si>
  <si>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</si>
  <si>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</si>
  <si>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</si>
  <si>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</si>
  <si>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</si>
  <si>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</si>
  <si>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</si>
  <si>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</si>
  <si>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</si>
  <si>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</si>
  <si>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</si>
  <si>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</si>
  <si>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</si>
  <si>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</si>
  <si>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</si>
  <si>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</si>
  <si>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</si>
  <si>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</si>
  <si>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</si>
  <si>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</si>
  <si>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</si>
  <si>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</si>
  <si>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</si>
  <si>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</si>
  <si>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</si>
  <si>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</si>
  <si>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</si>
  <si>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</si>
  <si>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</si>
  <si>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</si>
  <si>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</si>
  <si>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</si>
  <si>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</si>
  <si>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</si>
  <si>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</si>
  <si>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</si>
  <si>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</si>
  <si>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</si>
  <si>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</si>
  <si>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</si>
  <si>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</si>
  <si>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</si>
  <si>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</si>
  <si>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</si>
  <si>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</si>
  <si>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</si>
  <si>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</si>
  <si>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</si>
  <si>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</si>
  <si>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</si>
  <si>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</si>
  <si>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</si>
  <si>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</si>
  <si>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</si>
  <si>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</si>
  <si>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</si>
  <si>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</si>
  <si>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</si>
  <si>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</si>
  <si>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</si>
  <si>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</si>
  <si>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</si>
  <si>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</si>
  <si>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</si>
  <si>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</si>
  <si>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</si>
  <si>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</si>
  <si>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</si>
  <si>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</si>
  <si>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</si>
  <si>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</si>
  <si>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</si>
  <si>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</si>
  <si>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</si>
  <si>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</si>
  <si>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</si>
  <si>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</si>
  <si>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</si>
  <si>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</si>
  <si>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</si>
  <si>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</si>
  <si>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</si>
  <si>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</si>
  <si>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</si>
  <si>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</si>
  <si>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</si>
  <si>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</si>
  <si>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</si>
  <si>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</si>
  <si>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</si>
  <si>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</si>
  <si>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</si>
  <si>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</si>
  <si>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</si>
  <si>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</si>
  <si>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</si>
  <si>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</si>
  <si>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</si>
  <si>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</si>
  <si>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</si>
  <si>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</si>
  <si>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</si>
  <si>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</si>
  <si>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</si>
  <si>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</si>
  <si>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</si>
  <si>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</si>
  <si>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</si>
  <si>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</si>
  <si>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</si>
  <si>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</si>
  <si>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</si>
  <si>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</si>
  <si>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</si>
  <si>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</si>
  <si>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</si>
  <si>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</si>
  <si>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</si>
  <si>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</si>
  <si>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</si>
  <si>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</si>
  <si>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</si>
  <si>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</si>
  <si>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</si>
  <si>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</si>
  <si>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</si>
  <si>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</si>
  <si>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</si>
  <si>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</si>
  <si>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</si>
  <si>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</si>
  <si>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</si>
  <si>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</si>
  <si>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</si>
  <si>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</si>
  <si>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</si>
  <si>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</si>
  <si>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</si>
  <si>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</si>
  <si>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</si>
  <si>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</si>
  <si>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</si>
  <si>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</si>
  <si>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</si>
  <si>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</si>
  <si>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</si>
  <si>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</si>
  <si>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</si>
  <si>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</si>
  <si>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</si>
  <si>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</si>
  <si>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</si>
  <si>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</si>
  <si>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</si>
  <si>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</si>
  <si>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</si>
  <si>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</si>
  <si>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</si>
  <si>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</si>
  <si>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</si>
  <si>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</si>
  <si>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</si>
  <si>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</si>
  <si>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</si>
  <si>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</si>
  <si>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</si>
  <si>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</si>
  <si>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</si>
  <si>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</si>
  <si>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</si>
  <si>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</si>
  <si>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</si>
  <si>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</si>
  <si>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</si>
  <si>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</si>
  <si>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</si>
  <si>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</si>
  <si>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</si>
  <si>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</si>
  <si>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</si>
  <si>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</si>
  <si>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</si>
  <si>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</si>
  <si>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</si>
  <si>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</si>
  <si>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</si>
  <si>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</si>
  <si>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</si>
  <si>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</si>
  <si>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</si>
  <si>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</si>
  <si>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</si>
  <si>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</si>
  <si>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</si>
  <si>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</si>
  <si>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</si>
  <si>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</si>
  <si>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</si>
  <si>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</si>
  <si>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</si>
  <si>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</si>
  <si>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</si>
  <si>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</si>
  <si>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</si>
  <si>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</si>
  <si>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</si>
  <si>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</si>
  <si>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</si>
  <si>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</si>
  <si>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</si>
  <si>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</si>
  <si>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</si>
  <si>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</si>
  <si>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</si>
  <si>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</si>
  <si>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</si>
  <si>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</si>
  <si>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</si>
  <si>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</si>
  <si>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</si>
  <si>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</si>
  <si>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</si>
  <si>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</si>
  <si>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</si>
  <si>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</si>
  <si>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</si>
  <si>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</si>
  <si>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</si>
  <si>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</si>
  <si>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</si>
  <si>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</si>
  <si>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</si>
  <si>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</si>
  <si>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</si>
  <si>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</si>
  <si>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</si>
  <si>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</si>
  <si>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</si>
  <si>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</si>
  <si>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</si>
  <si>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</si>
  <si>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</si>
  <si>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</si>
  <si>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</si>
  <si>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</si>
  <si>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</si>
  <si>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</si>
  <si>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</si>
  <si>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</si>
  <si>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</si>
  <si>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</si>
  <si>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</si>
  <si>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</si>
  <si>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</si>
  <si>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</si>
  <si>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</si>
  <si>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</si>
  <si>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</si>
  <si>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</si>
  <si>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</si>
  <si>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</si>
  <si>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</si>
  <si>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</si>
  <si>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</si>
  <si>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</si>
  <si>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</si>
  <si>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</si>
  <si>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</si>
  <si>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</si>
  <si>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</si>
  <si>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</si>
  <si>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</si>
  <si>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</si>
  <si>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</si>
  <si>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</si>
  <si>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</si>
  <si>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</si>
  <si>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</si>
  <si>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</si>
  <si>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</si>
  <si>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</si>
  <si>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</si>
  <si>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</si>
  <si>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</si>
  <si>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</si>
  <si>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</si>
  <si>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</si>
  <si>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</si>
  <si>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</si>
  <si>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</si>
  <si>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</si>
  <si>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</si>
  <si>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</si>
  <si>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</si>
  <si>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</si>
  <si>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</si>
  <si>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</si>
  <si>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</si>
  <si>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</si>
  <si>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</si>
  <si>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</si>
  <si>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</si>
  <si>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</si>
  <si>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</si>
  <si>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</si>
  <si>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</si>
  <si>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</si>
  <si>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</si>
  <si>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</si>
  <si>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</si>
  <si>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</si>
  <si>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</si>
  <si>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</si>
  <si>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</si>
  <si>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</si>
  <si>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</si>
  <si>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</si>
  <si>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</si>
  <si>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</si>
  <si>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</si>
  <si>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</si>
  <si>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</si>
  <si>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</si>
  <si>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</si>
  <si>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</si>
  <si>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</si>
  <si>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</si>
  <si>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</si>
  <si>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</si>
  <si>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</si>
  <si>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</si>
  <si>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</si>
  <si>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</si>
  <si>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</si>
  <si>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</si>
  <si>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</si>
  <si>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</si>
  <si>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</si>
  <si>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</si>
  <si>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</si>
  <si>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</si>
  <si>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</si>
  <si>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</si>
  <si>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</si>
  <si>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</si>
  <si>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</si>
  <si>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</si>
  <si>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</si>
  <si>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</si>
  <si>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</si>
  <si>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</si>
  <si>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</si>
  <si>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</si>
  <si>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</si>
  <si>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</si>
  <si>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</si>
  <si>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</si>
  <si>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</si>
  <si>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</si>
  <si>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</si>
  <si>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</si>
  <si>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</si>
  <si>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</si>
  <si>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</si>
  <si>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</si>
  <si>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</si>
  <si>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</si>
  <si>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</si>
  <si>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</si>
  <si>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</si>
  <si>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</si>
  <si>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</si>
  <si>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</si>
  <si>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</si>
  <si>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</si>
  <si>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</si>
  <si>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</si>
  <si>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</si>
  <si>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</si>
  <si>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</si>
  <si>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</si>
  <si>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</si>
  <si>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</si>
  <si>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</si>
  <si>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</si>
  <si>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</si>
  <si>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</si>
  <si>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</si>
  <si>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</si>
  <si>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</si>
  <si>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</si>
  <si>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</si>
  <si>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</si>
  <si>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</si>
  <si>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</si>
  <si>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</si>
  <si>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</si>
  <si>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</si>
  <si>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</si>
  <si>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</si>
  <si>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</si>
  <si>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</si>
  <si>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</si>
  <si>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</si>
  <si>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</si>
  <si>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</si>
  <si>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</si>
  <si>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</si>
  <si>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</si>
  <si>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</si>
  <si>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</si>
  <si>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</si>
  <si>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</si>
  <si>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</si>
  <si>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</si>
  <si>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</si>
  <si>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</si>
  <si>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</si>
  <si>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</si>
  <si>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</si>
  <si>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</si>
  <si>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</si>
  <si>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</si>
  <si>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</si>
  <si>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</si>
  <si>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</si>
  <si>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</si>
  <si>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</si>
  <si>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</si>
  <si>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</si>
  <si>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</si>
  <si>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</si>
  <si>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</si>
  <si>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</si>
  <si>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</si>
  <si>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</si>
  <si>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</si>
  <si>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</si>
  <si>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</si>
  <si>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</si>
  <si>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</si>
  <si>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</si>
  <si>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</si>
  <si>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</si>
  <si>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</si>
  <si>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</si>
  <si>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</si>
  <si>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</si>
  <si>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</si>
  <si>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</si>
  <si>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</si>
  <si>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</si>
  <si>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</si>
  <si>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</si>
  <si>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</si>
  <si>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</si>
  <si>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</si>
  <si>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</si>
  <si>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</si>
  <si>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</si>
  <si>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</si>
  <si>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</si>
  <si>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</si>
  <si>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</si>
  <si>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</si>
  <si>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</si>
  <si>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</si>
  <si>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</si>
  <si>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</si>
  <si>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</si>
  <si>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</si>
  <si>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</si>
  <si>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</si>
  <si>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</si>
  <si>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</si>
  <si>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</si>
  <si>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</si>
  <si>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</si>
  <si>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</si>
  <si>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</si>
  <si>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</si>
  <si>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</si>
  <si>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</si>
  <si>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</si>
  <si>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</si>
  <si>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</si>
  <si>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</si>
  <si>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</si>
  <si>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</si>
  <si>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</si>
  <si>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</si>
  <si>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</si>
  <si>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</si>
  <si>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</si>
  <si>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</si>
  <si>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</si>
  <si>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</si>
  <si>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</si>
  <si>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</si>
  <si>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</si>
  <si>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</si>
  <si>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</si>
  <si>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</si>
  <si>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</si>
  <si>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</si>
  <si>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</si>
  <si>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</si>
  <si>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</si>
  <si>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</si>
  <si>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</si>
  <si>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</si>
  <si>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</si>
  <si>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</si>
  <si>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</si>
  <si>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</si>
  <si>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</si>
  <si>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</si>
  <si>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</si>
  <si>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</si>
  <si>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</si>
  <si>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</si>
  <si>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</si>
  <si>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</si>
  <si>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</si>
  <si>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</si>
  <si>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</si>
  <si>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</si>
  <si>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</si>
  <si>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</si>
  <si>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</si>
  <si>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</si>
  <si>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</si>
  <si>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</si>
  <si>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</si>
  <si>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</si>
  <si>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</si>
  <si>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</si>
  <si>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</si>
  <si>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</si>
  <si>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</si>
  <si>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</si>
  <si>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</si>
  <si>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</si>
  <si>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</si>
  <si>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</si>
  <si>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</si>
  <si>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</si>
  <si>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</si>
  <si>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</si>
  <si>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</si>
  <si>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</si>
  <si>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</si>
  <si>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</si>
  <si>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</si>
  <si>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</si>
  <si>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</si>
  <si>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</si>
  <si>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</si>
  <si>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</si>
  <si>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</si>
  <si>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</si>
  <si>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</si>
  <si>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</si>
  <si>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</si>
  <si>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</si>
  <si>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</si>
  <si>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</si>
  <si>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</si>
  <si>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</si>
  <si>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</si>
  <si>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</si>
  <si>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</si>
  <si>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</si>
  <si>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</si>
  <si>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</si>
  <si>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</si>
  <si>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</si>
  <si>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</si>
  <si>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</si>
  <si>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</si>
  <si>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</si>
  <si>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</si>
  <si>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</si>
  <si>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</si>
  <si>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</si>
  <si>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</si>
  <si>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</si>
  <si>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</si>
  <si>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</si>
  <si>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</si>
  <si>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</si>
  <si>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</si>
  <si>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</si>
  <si>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</si>
  <si>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</si>
  <si>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</si>
  <si>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</si>
  <si>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</si>
  <si>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</si>
  <si>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</si>
  <si>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</si>
  <si>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</si>
  <si>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</si>
  <si>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</si>
  <si>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</si>
  <si>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</si>
  <si>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</si>
  <si>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</si>
  <si>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</si>
  <si>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</si>
  <si>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</si>
  <si>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</si>
  <si>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</si>
  <si>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</si>
  <si>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</si>
  <si>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</si>
  <si>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</si>
  <si>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</si>
  <si>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</si>
  <si>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</si>
  <si>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</si>
  <si>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</si>
  <si>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</si>
  <si>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</si>
  <si>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</si>
  <si>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</si>
  <si>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</si>
  <si>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</si>
  <si>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</si>
  <si>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</si>
  <si>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</si>
  <si>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</si>
  <si>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</si>
  <si>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</si>
  <si>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</si>
  <si>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</si>
  <si>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</si>
  <si>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</si>
  <si>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</si>
  <si>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</si>
  <si>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</si>
  <si>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</si>
  <si>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</si>
  <si>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</si>
  <si>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</si>
  <si>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</si>
  <si>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</si>
  <si>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</si>
  <si>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</si>
  <si>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</si>
  <si>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</si>
  <si>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</si>
  <si>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</si>
  <si>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</si>
  <si>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</si>
  <si>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</si>
  <si>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</si>
  <si>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</si>
  <si>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</si>
  <si>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</si>
  <si>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</si>
  <si>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</si>
  <si>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</si>
  <si>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</si>
  <si>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</si>
  <si>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</si>
  <si>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</si>
  <si>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</si>
  <si>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</si>
  <si>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</si>
  <si>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</si>
  <si>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</si>
  <si>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</si>
  <si>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</si>
  <si>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</si>
  <si>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</si>
  <si>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</si>
  <si>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</si>
  <si>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</si>
  <si>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</si>
  <si>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</si>
  <si>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</si>
  <si>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</si>
  <si>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</si>
  <si>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</si>
  <si>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</si>
  <si>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</si>
  <si>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</si>
  <si>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</si>
  <si>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</si>
  <si>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</si>
  <si>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</si>
  <si>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</si>
  <si>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</si>
  <si>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</si>
  <si>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</si>
  <si>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</si>
  <si>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</si>
  <si>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</si>
  <si>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</si>
  <si>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</si>
  <si>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</si>
  <si>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</si>
  <si>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</si>
  <si>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</si>
  <si>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</si>
  <si>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</si>
  <si>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</si>
  <si>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</si>
  <si>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</si>
  <si>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</si>
  <si>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</si>
  <si>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</si>
  <si>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</si>
  <si>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</si>
  <si>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</si>
  <si>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</si>
  <si>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</si>
  <si>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</si>
  <si>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</si>
  <si>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</si>
  <si>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</si>
  <si>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</si>
  <si>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</si>
  <si>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</si>
  <si>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</si>
  <si>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</si>
  <si>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</si>
  <si>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</si>
  <si>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</si>
  <si>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</si>
  <si>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</si>
  <si>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</si>
  <si>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</si>
  <si>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</si>
  <si>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</si>
  <si>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</si>
  <si>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</si>
  <si>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</si>
  <si>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</si>
  <si>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</si>
  <si>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</si>
  <si>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</si>
  <si>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</si>
  <si>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</si>
  <si>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</si>
  <si>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</si>
  <si>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</si>
  <si>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</si>
  <si>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</si>
  <si>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</si>
  <si>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</si>
  <si>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</si>
  <si>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</si>
  <si>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</si>
  <si>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</si>
  <si>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</si>
  <si>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</si>
  <si>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</si>
  <si>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</si>
  <si>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</si>
  <si>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</si>
  <si>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</si>
  <si>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</si>
  <si>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</si>
  <si>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</si>
  <si>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</si>
  <si>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</si>
  <si>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</si>
  <si>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</si>
  <si>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</si>
  <si>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</si>
  <si>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</si>
  <si>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</si>
  <si>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</si>
  <si>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</si>
  <si>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</si>
  <si>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</si>
  <si>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</si>
  <si>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</si>
  <si>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</si>
  <si>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</si>
  <si>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</si>
  <si>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</si>
  <si>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</si>
  <si>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</si>
  <si>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</si>
  <si>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</si>
  <si>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</si>
  <si>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</si>
  <si>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</si>
  <si>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</si>
  <si>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</si>
  <si>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</si>
  <si>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</si>
  <si>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</si>
  <si>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</si>
  <si>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</si>
  <si>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</si>
  <si>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</si>
  <si>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</si>
  <si>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</si>
  <si>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</si>
  <si>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</si>
  <si>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</si>
  <si>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</si>
  <si>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</si>
  <si>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</si>
  <si>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</si>
  <si>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</si>
  <si>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</si>
  <si>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</si>
  <si>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</si>
  <si>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</si>
  <si>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</si>
  <si>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</si>
  <si>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</si>
  <si>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</si>
  <si>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</si>
  <si>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</si>
  <si>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</si>
  <si>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</si>
  <si>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</si>
  <si>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</si>
  <si>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</si>
  <si>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</si>
  <si>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</si>
  <si>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</si>
  <si>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</si>
  <si>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</si>
  <si>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</si>
  <si>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</si>
  <si>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</si>
  <si>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</si>
  <si>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</si>
  <si>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</si>
  <si>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</si>
  <si>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</si>
  <si>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</si>
  <si>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</si>
  <si>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</si>
  <si>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</si>
  <si>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</si>
  <si>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</si>
  <si>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</si>
  <si>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</si>
  <si>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</si>
  <si>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</si>
  <si>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</si>
  <si>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</si>
  <si>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</si>
  <si>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</si>
  <si>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</si>
  <si>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</si>
  <si>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</si>
  <si>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</si>
  <si>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</si>
  <si>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</si>
  <si>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</si>
  <si>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</si>
  <si>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</si>
  <si>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</si>
  <si>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</si>
  <si>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</si>
  <si>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</si>
  <si>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</si>
  <si>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</si>
  <si>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</si>
  <si>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</si>
  <si>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</si>
  <si>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</si>
  <si>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</si>
  <si>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</si>
  <si>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</si>
  <si>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</si>
  <si>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</si>
  <si>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</si>
  <si>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</si>
  <si>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</si>
  <si>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</si>
  <si>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</si>
  <si>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</si>
  <si>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</si>
  <si>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</si>
  <si>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</si>
  <si>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</si>
  <si>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</si>
  <si>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</si>
  <si>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</si>
  <si>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</si>
  <si>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</si>
  <si>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</si>
  <si>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</si>
  <si>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</si>
  <si>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</si>
  <si>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</si>
  <si>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</si>
  <si>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</si>
  <si>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</si>
  <si>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</si>
  <si>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</si>
  <si>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</si>
  <si>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</si>
  <si>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</si>
  <si>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</si>
  <si>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</si>
  <si>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</si>
  <si>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</si>
  <si>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</si>
  <si>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</si>
  <si>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</si>
  <si>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</si>
  <si>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</si>
  <si>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</si>
  <si>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</si>
  <si>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</si>
  <si>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</si>
  <si>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</si>
  <si>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</si>
  <si>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</si>
  <si>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</si>
  <si>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</si>
  <si>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</si>
  <si>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</si>
  <si>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</si>
  <si>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</si>
  <si>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</si>
  <si>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</si>
  <si>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</si>
  <si>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</si>
  <si>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</si>
  <si>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</si>
  <si>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</si>
  <si>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</si>
  <si>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</si>
  <si>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</si>
  <si>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</si>
  <si>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</si>
  <si>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</si>
  <si>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</si>
  <si>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</si>
  <si>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</si>
  <si>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</si>
  <si>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</si>
  <si>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</si>
  <si>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</si>
  <si>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</si>
  <si>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</si>
  <si>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</si>
  <si>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</si>
  <si>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</si>
  <si>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</si>
  <si>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</si>
  <si>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</si>
  <si>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</si>
  <si>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</si>
  <si>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</si>
  <si>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</si>
  <si>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</si>
  <si>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</si>
  <si>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</si>
  <si>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</si>
  <si>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</si>
  <si>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</si>
  <si>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</si>
  <si>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</si>
  <si>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</si>
  <si>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</si>
  <si>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</si>
  <si>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</si>
  <si>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</si>
  <si>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</si>
  <si>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</si>
  <si>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</si>
  <si>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</si>
  <si>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</si>
  <si>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</si>
  <si>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</si>
  <si>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</si>
  <si>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</si>
  <si>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</si>
  <si>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</si>
  <si>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</si>
  <si>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</si>
  <si>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</si>
  <si>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</si>
  <si>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</si>
  <si>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</si>
  <si>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</si>
  <si>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</si>
  <si>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</si>
  <si>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</si>
  <si>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</si>
  <si>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</si>
  <si>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</si>
  <si>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</si>
  <si>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</si>
  <si>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</si>
  <si>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</si>
  <si>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</si>
  <si>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</si>
  <si>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</si>
  <si>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</si>
  <si>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</si>
  <si>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</si>
  <si>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</si>
  <si>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</si>
  <si>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</si>
  <si>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</si>
  <si>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</si>
  <si>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</si>
  <si>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</si>
  <si>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</si>
  <si>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</si>
  <si>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</si>
  <si>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</si>
  <si>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</si>
  <si>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</si>
  <si>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</si>
  <si>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</si>
  <si>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</si>
  <si>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</si>
  <si>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</si>
  <si>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</si>
  <si>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</si>
  <si>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</si>
  <si>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</si>
  <si>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</si>
  <si>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</si>
  <si>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</si>
  <si>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</si>
  <si>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</si>
  <si>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</si>
  <si>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</si>
  <si>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</si>
  <si>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</si>
  <si>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</si>
  <si>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</si>
  <si>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</si>
  <si>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</si>
  <si>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</si>
  <si>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</si>
  <si>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</si>
  <si>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</si>
  <si>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</si>
  <si>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</si>
  <si>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</si>
  <si>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</si>
  <si>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</si>
  <si>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</si>
  <si>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</si>
  <si>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</si>
  <si>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</si>
  <si>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</si>
  <si>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</si>
  <si>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</si>
  <si>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</si>
  <si>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</si>
  <si>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</si>
  <si>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</si>
  <si>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</si>
  <si>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</si>
  <si>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</si>
  <si>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</si>
  <si>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</si>
  <si>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</si>
  <si>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</si>
  <si>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</si>
  <si>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</si>
  <si>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</si>
  <si>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</si>
  <si>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</si>
  <si>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</si>
  <si>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</si>
  <si>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</si>
  <si>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</si>
  <si>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</si>
  <si>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</si>
  <si>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</si>
  <si>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</si>
  <si>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</si>
  <si>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</si>
  <si>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</si>
  <si>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</si>
  <si>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</si>
  <si>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</si>
  <si>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</si>
  <si>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</si>
  <si>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</si>
  <si>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</si>
  <si>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</si>
  <si>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</si>
  <si>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</si>
  <si>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</si>
  <si>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</si>
  <si>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</si>
  <si>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</si>
  <si>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</si>
  <si>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</si>
  <si>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</si>
  <si>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</si>
  <si>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</si>
  <si>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</si>
  <si>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</si>
  <si>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</si>
  <si>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</si>
  <si>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</si>
  <si>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</si>
  <si>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</si>
  <si>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</si>
  <si>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</si>
  <si>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</si>
  <si>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</si>
  <si>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</si>
  <si>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</si>
  <si>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</si>
  <si>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</si>
  <si>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</si>
  <si>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</si>
  <si>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</si>
  <si>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</si>
  <si>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</si>
  <si>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</si>
  <si>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</si>
  <si>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</si>
  <si>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</si>
  <si>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</si>
  <si>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</si>
  <si>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</si>
  <si>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</si>
  <si>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</si>
  <si>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</si>
  <si>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</si>
  <si>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</si>
  <si>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</si>
  <si>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</si>
  <si>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</si>
  <si>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</si>
  <si>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</si>
  <si>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</si>
  <si>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</si>
  <si>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</si>
  <si>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</si>
  <si>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</si>
  <si>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</si>
  <si>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</si>
  <si>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</si>
  <si>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</si>
  <si>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</si>
  <si>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</si>
  <si>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</si>
  <si>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</si>
  <si>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</si>
  <si>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</si>
  <si>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</si>
  <si>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</si>
  <si>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</si>
  <si>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</si>
  <si>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</si>
  <si>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</si>
  <si>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</si>
  <si>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</si>
  <si>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</si>
  <si>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</si>
  <si>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</si>
  <si>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</si>
  <si>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</si>
  <si>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</si>
  <si>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</si>
  <si>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</si>
  <si>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</si>
  <si>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</si>
  <si>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</si>
  <si>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</si>
  <si>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</si>
  <si>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</si>
  <si>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</si>
  <si>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</si>
  <si>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</si>
  <si>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</si>
  <si>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</si>
  <si>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</si>
  <si>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</si>
  <si>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</si>
  <si>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</si>
  <si>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</si>
  <si>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</si>
  <si>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</si>
  <si>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</si>
  <si>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</si>
  <si>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</si>
  <si>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</si>
  <si>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</si>
  <si>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</si>
  <si>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</si>
  <si>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</si>
  <si>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</si>
  <si>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</si>
  <si>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</si>
  <si>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</si>
  <si>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</si>
  <si>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</si>
  <si>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</si>
  <si>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</si>
  <si>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</si>
  <si>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</si>
  <si>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</si>
  <si>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</si>
  <si>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</si>
  <si>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</si>
  <si>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</si>
  <si>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</si>
  <si>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</si>
  <si>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</si>
  <si>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</si>
  <si>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</si>
  <si>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</si>
  <si>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</si>
  <si>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</si>
  <si>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</si>
  <si>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</si>
  <si>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</si>
  <si>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</si>
  <si>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</si>
  <si>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</si>
  <si>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</si>
  <si>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</si>
  <si>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</si>
  <si>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</si>
  <si>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</si>
  <si>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</si>
  <si>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</si>
  <si>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</si>
  <si>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</si>
  <si>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</si>
  <si>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</si>
  <si>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</si>
  <si>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</si>
  <si>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</si>
  <si>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</si>
  <si>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</si>
  <si>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</si>
  <si>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</si>
  <si>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</si>
  <si>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</si>
  <si>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</si>
  <si>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</si>
  <si>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</si>
  <si>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</si>
  <si>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</si>
  <si>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</si>
  <si>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</si>
  <si>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</si>
  <si>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</si>
  <si>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</si>
  <si>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</si>
  <si>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</si>
  <si>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</si>
  <si>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</si>
  <si>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</si>
  <si>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</si>
  <si>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</si>
  <si>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</si>
  <si>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</si>
  <si>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</si>
  <si>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</si>
  <si>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</si>
  <si>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</si>
  <si>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</si>
  <si>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</si>
  <si>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</si>
  <si>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</si>
  <si>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</si>
  <si>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</si>
  <si>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</si>
  <si>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</si>
  <si>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</si>
  <si>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</si>
  <si>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</si>
  <si>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</si>
  <si>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</si>
  <si>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</si>
  <si>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</si>
  <si>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</si>
  <si>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</si>
  <si>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</si>
  <si>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</si>
  <si>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</si>
  <si>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</si>
  <si>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</si>
  <si>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</si>
  <si>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</si>
  <si>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</si>
  <si>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</si>
  <si>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</si>
  <si>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</si>
  <si>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</si>
  <si>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</si>
  <si>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</si>
  <si>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</si>
  <si>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</si>
  <si>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</si>
  <si>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</si>
  <si>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</si>
  <si>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</si>
  <si>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</si>
  <si>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</si>
  <si>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</si>
  <si>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</si>
  <si>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</si>
  <si>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</si>
  <si>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</si>
  <si>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</si>
  <si>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</si>
  <si>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</si>
  <si>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</si>
  <si>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</si>
  <si>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</si>
  <si>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</si>
  <si>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</si>
  <si>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</si>
  <si>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</si>
  <si>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</si>
  <si>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</si>
  <si>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</si>
  <si>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</si>
  <si>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</si>
  <si>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</si>
  <si>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</si>
  <si>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</si>
  <si>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</si>
  <si>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</si>
  <si>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</si>
  <si>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</si>
  <si>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</si>
  <si>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</si>
  <si>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</si>
  <si>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</si>
  <si>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</si>
  <si>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</si>
  <si>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</si>
  <si>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</si>
  <si>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</si>
  <si>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</si>
  <si>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</si>
  <si>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</si>
  <si>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</si>
  <si>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</si>
  <si>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</si>
  <si>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</si>
  <si>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</si>
  <si>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</si>
  <si>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</si>
  <si>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</si>
  <si>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</si>
  <si>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</si>
  <si>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</si>
  <si>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</si>
  <si>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</si>
  <si>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</si>
  <si>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</si>
  <si>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</si>
  <si>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</si>
  <si>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</si>
  <si>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</si>
  <si>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</si>
  <si>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</si>
  <si>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</si>
  <si>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</si>
  <si>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</si>
  <si>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</si>
  <si>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</si>
  <si>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</si>
  <si>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</si>
  <si>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</si>
  <si>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</si>
  <si>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</si>
  <si>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</si>
  <si>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</si>
  <si>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</si>
  <si>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</si>
  <si>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</si>
  <si>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</si>
  <si>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</si>
  <si>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</si>
  <si>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</si>
  <si>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</si>
  <si>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</si>
  <si>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</si>
  <si>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</si>
  <si>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</si>
  <si>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</si>
  <si>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</si>
  <si>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</si>
  <si>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</si>
  <si>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</si>
  <si>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</si>
  <si>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</si>
  <si>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</si>
  <si>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</si>
  <si>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</si>
  <si>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</si>
  <si>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</si>
  <si>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</si>
  <si>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</si>
  <si>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</si>
  <si>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</si>
  <si>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</si>
  <si>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</si>
  <si>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</si>
  <si>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</si>
  <si>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</si>
  <si>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</si>
  <si>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</si>
  <si>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</si>
  <si>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</si>
  <si>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</si>
  <si>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</si>
  <si>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</si>
  <si>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</si>
  <si>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</si>
  <si>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</si>
  <si>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</si>
  <si>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</si>
  <si>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</si>
  <si>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</si>
  <si>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</si>
  <si>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</si>
  <si>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</si>
  <si>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</si>
  <si>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</si>
  <si>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</si>
  <si>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</si>
  <si>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</si>
  <si>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</si>
  <si>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</si>
  <si>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</si>
  <si>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</si>
  <si>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</si>
  <si>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</si>
  <si>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</si>
  <si>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</si>
  <si>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</si>
  <si>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</si>
  <si>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</si>
  <si>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</si>
  <si>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</si>
  <si>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</si>
  <si>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</si>
  <si>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</si>
  <si>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</si>
  <si>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</si>
  <si>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</si>
  <si>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</si>
  <si>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</si>
  <si>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</si>
  <si>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</si>
  <si>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</si>
  <si>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</si>
  <si>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</si>
  <si>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</si>
  <si>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</si>
  <si>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</si>
  <si>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</si>
  <si>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</si>
  <si>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</si>
  <si>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</si>
  <si>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</si>
  <si>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</si>
  <si>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</si>
  <si>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</si>
  <si>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</si>
  <si>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</si>
  <si>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</si>
  <si>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</si>
  <si>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</si>
  <si>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</si>
  <si>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</si>
  <si>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</si>
  <si>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</si>
  <si>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</si>
  <si>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</si>
  <si>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</si>
  <si>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</si>
  <si>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</si>
  <si>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</si>
  <si>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</si>
  <si>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</si>
  <si>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</si>
  <si>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</si>
  <si>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</si>
  <si>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</si>
  <si>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</si>
  <si>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</si>
  <si>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</si>
  <si>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</si>
  <si>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</si>
  <si>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</si>
  <si>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</si>
  <si>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</si>
  <si>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</si>
  <si>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</si>
  <si>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</si>
  <si>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</si>
  <si>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</si>
  <si>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</si>
  <si>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</si>
  <si>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</si>
  <si>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</si>
  <si>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</si>
  <si>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</si>
  <si>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</si>
  <si>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</si>
  <si>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</si>
  <si>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</si>
  <si>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</si>
  <si>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</si>
  <si>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</si>
  <si>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</si>
  <si>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</si>
  <si>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</si>
  <si>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</si>
  <si>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</si>
  <si>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</si>
  <si>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</si>
  <si>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</si>
  <si>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</si>
  <si>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</si>
  <si>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</si>
  <si>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</si>
  <si>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</si>
  <si>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</si>
  <si>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</si>
  <si>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</si>
  <si>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</si>
  <si>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</si>
  <si>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</si>
  <si>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</si>
  <si>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</si>
  <si>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</si>
  <si>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</si>
  <si>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</si>
  <si>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</si>
  <si>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</si>
  <si>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</si>
  <si>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</si>
  <si>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</si>
  <si>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</si>
  <si>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</si>
  <si>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</si>
  <si>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</si>
  <si>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</si>
  <si>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</si>
  <si>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</si>
  <si>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</si>
  <si>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</si>
  <si>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</si>
  <si>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</si>
  <si>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</si>
  <si>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</si>
  <si>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</si>
  <si>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</si>
  <si>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</si>
  <si>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</si>
  <si>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</si>
  <si>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</si>
  <si>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</si>
  <si>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</si>
  <si>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</si>
  <si>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</si>
  <si>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</si>
  <si>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</si>
  <si>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</si>
  <si>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</si>
  <si>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</si>
  <si>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</si>
  <si>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</si>
  <si>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</si>
  <si>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</si>
  <si>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</si>
  <si>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</si>
  <si>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</si>
  <si>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</si>
  <si>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</si>
  <si>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</si>
  <si>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</si>
  <si>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</si>
  <si>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</si>
  <si>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</si>
  <si>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</si>
  <si>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</si>
  <si>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</si>
  <si>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</si>
  <si>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</si>
  <si>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</si>
  <si>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</si>
  <si>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</si>
  <si>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</si>
  <si>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</si>
  <si>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</si>
  <si>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</si>
  <si>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</si>
  <si>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</si>
  <si>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</si>
  <si>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</si>
  <si>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</si>
  <si>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</si>
  <si>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</si>
  <si>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</si>
  <si>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</si>
  <si>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</si>
  <si>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</si>
  <si>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</si>
  <si>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</si>
  <si>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</si>
  <si>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</si>
  <si>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</si>
  <si>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</si>
  <si>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</si>
  <si>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</si>
  <si>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</si>
  <si>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</si>
  <si>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</si>
  <si>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</si>
  <si>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</si>
  <si>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</si>
  <si>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</si>
  <si>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</si>
  <si>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</si>
  <si>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</si>
  <si>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</si>
  <si>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</si>
  <si>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</si>
  <si>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</si>
  <si>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</si>
  <si>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</si>
  <si>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</si>
  <si>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</si>
  <si>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</si>
  <si>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</si>
  <si>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</si>
  <si>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</si>
  <si>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</si>
  <si>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</si>
  <si>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</si>
  <si>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</si>
  <si>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</si>
  <si>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</si>
  <si>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</si>
  <si>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</si>
  <si>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</si>
  <si>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</si>
  <si>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</si>
  <si>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</si>
  <si>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</si>
  <si>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</si>
  <si>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</si>
  <si>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</si>
  <si>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</si>
  <si>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</si>
  <si>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</si>
  <si>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</si>
  <si>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</si>
  <si>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</si>
  <si>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</si>
  <si>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</si>
  <si>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</si>
  <si>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</si>
  <si>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</si>
  <si>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</si>
  <si>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</si>
  <si>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</si>
  <si>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</si>
  <si>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</si>
  <si>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</si>
  <si>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</si>
  <si>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</si>
  <si>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</si>
  <si>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</si>
  <si>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</si>
  <si>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</si>
  <si>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</si>
  <si>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</si>
  <si>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</si>
  <si>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</si>
  <si>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</si>
  <si>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</si>
  <si>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</si>
  <si>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</si>
  <si>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</si>
  <si>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</si>
  <si>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</si>
  <si>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</si>
  <si>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</si>
  <si>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</si>
  <si>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</si>
  <si>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</si>
  <si>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</si>
  <si>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</si>
  <si>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</si>
  <si>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</si>
  <si>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</si>
  <si>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</si>
  <si>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</si>
  <si>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</si>
  <si>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</si>
  <si>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</si>
  <si>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</si>
  <si>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</si>
  <si>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</si>
  <si>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</si>
  <si>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</si>
  <si>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</si>
  <si>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</si>
  <si>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</si>
  <si>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</si>
  <si>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</si>
  <si>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</si>
  <si>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</si>
  <si>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</si>
  <si>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</si>
  <si>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</si>
  <si>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</si>
  <si>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</si>
  <si>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</si>
  <si>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</si>
  <si>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</si>
  <si>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</si>
  <si>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</si>
  <si>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</si>
  <si>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</si>
  <si>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</si>
  <si>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</si>
  <si>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</si>
  <si>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</si>
  <si>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</si>
  <si>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</si>
  <si>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</si>
  <si>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</si>
  <si>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</si>
  <si>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</si>
  <si>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</si>
  <si>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</si>
  <si>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</si>
  <si>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</si>
  <si>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</si>
  <si>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</si>
  <si>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</si>
  <si>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</si>
  <si>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</si>
  <si>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</si>
  <si>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</si>
  <si>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</si>
  <si>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</si>
  <si>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</si>
  <si>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</si>
  <si>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</si>
  <si>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</si>
  <si>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</si>
  <si>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</si>
  <si>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</si>
  <si>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</si>
  <si>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</si>
  <si>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</si>
  <si>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</si>
  <si>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</si>
  <si>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</si>
  <si>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</si>
  <si>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</si>
  <si>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</si>
  <si>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</si>
  <si>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</si>
  <si>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</si>
  <si>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</si>
  <si>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</si>
  <si>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</si>
  <si>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</si>
  <si>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</si>
  <si>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</si>
  <si>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</si>
  <si>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</si>
  <si>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</si>
  <si>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</si>
  <si>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</si>
  <si>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</si>
  <si>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</si>
  <si>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</si>
  <si>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</si>
  <si>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</si>
  <si>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</si>
  <si>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</si>
  <si>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</si>
  <si>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</si>
  <si>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</si>
  <si>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</si>
  <si>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</si>
  <si>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</si>
  <si>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</si>
  <si>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</si>
  <si>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</si>
  <si>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</si>
  <si>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</si>
  <si>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</si>
  <si>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</si>
  <si>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</si>
  <si>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</si>
  <si>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</si>
  <si>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</si>
  <si>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</si>
  <si>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</si>
  <si>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</si>
  <si>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</si>
  <si>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</si>
  <si>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</si>
  <si>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</si>
  <si>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</si>
  <si>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</si>
  <si>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</si>
  <si>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</si>
  <si>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</si>
  <si>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</si>
  <si>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</si>
  <si>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</si>
  <si>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</si>
  <si>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</si>
  <si>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</si>
  <si>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</si>
  <si>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</si>
  <si>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</si>
  <si>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</si>
  <si>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</si>
  <si>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</si>
  <si>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</si>
  <si>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</si>
  <si>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</si>
  <si>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</si>
  <si>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</si>
  <si>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</si>
  <si>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</si>
  <si>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</si>
  <si>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</si>
  <si>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</si>
  <si>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</si>
  <si>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</si>
  <si>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</si>
  <si>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</si>
  <si>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</si>
  <si>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</si>
  <si>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</si>
  <si>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</si>
  <si>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</si>
  <si>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</si>
  <si>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</si>
  <si>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</si>
  <si>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</si>
  <si>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</si>
  <si>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</si>
  <si>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</si>
  <si>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</si>
  <si>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</si>
  <si>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</si>
  <si>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</si>
  <si>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</si>
  <si>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</si>
  <si>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</si>
  <si>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</si>
  <si>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</si>
  <si>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</si>
  <si>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</si>
  <si>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</si>
  <si>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</si>
  <si>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</si>
  <si>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</si>
  <si>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</si>
  <si>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</si>
  <si>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</si>
  <si>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</si>
  <si>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</si>
  <si>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</si>
  <si>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</si>
  <si>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</si>
  <si>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</si>
  <si>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</si>
  <si>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</si>
  <si>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</si>
  <si>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</si>
  <si>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</si>
  <si>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</si>
  <si>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</si>
  <si>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</si>
  <si>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</si>
  <si>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</si>
  <si>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</si>
  <si>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</si>
  <si>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</si>
  <si>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</si>
  <si>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</si>
  <si>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</si>
  <si>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</si>
  <si>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</si>
  <si>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</si>
  <si>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</si>
  <si>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</si>
  <si>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</si>
  <si>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</si>
  <si>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</si>
  <si>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</si>
  <si>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</si>
  <si>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</si>
  <si>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</si>
  <si>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</si>
  <si>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</si>
  <si>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</si>
  <si>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</si>
  <si>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</si>
  <si>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</si>
  <si>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</si>
  <si>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</si>
  <si>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</si>
  <si>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</si>
  <si>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</si>
  <si>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</si>
  <si>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</si>
  <si>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</si>
  <si>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</si>
  <si>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</si>
  <si>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</si>
  <si>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</si>
  <si>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</si>
  <si>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</si>
  <si>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</si>
  <si>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</si>
  <si>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</si>
  <si>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</si>
  <si>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</si>
  <si>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</si>
  <si>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</si>
  <si>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</si>
  <si>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</si>
  <si>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</si>
  <si>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</si>
  <si>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</si>
  <si>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</si>
  <si>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</si>
  <si>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</si>
  <si>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</si>
  <si>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</si>
  <si>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</si>
  <si>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</si>
  <si>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</si>
  <si>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</si>
  <si>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</si>
  <si>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</si>
  <si>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</si>
  <si>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</si>
  <si>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</si>
  <si>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</si>
  <si>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</si>
  <si>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</si>
  <si>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</si>
  <si>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</si>
  <si>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</si>
  <si>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</si>
  <si>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</si>
  <si>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</si>
  <si>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</si>
  <si>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</si>
  <si>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</si>
  <si>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</si>
  <si>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</si>
  <si>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</si>
  <si>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</si>
  <si>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</si>
  <si>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</si>
  <si>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</si>
  <si>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</si>
  <si>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</si>
  <si>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</si>
  <si>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</si>
  <si>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</si>
  <si>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</si>
  <si>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</si>
  <si>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</si>
  <si>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</si>
  <si>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</si>
  <si>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</si>
  <si>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</si>
  <si>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</si>
  <si>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</si>
  <si>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</si>
  <si>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</si>
  <si>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</si>
  <si>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</si>
  <si>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</si>
  <si>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</si>
  <si>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</si>
  <si>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</si>
  <si>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</si>
  <si>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</si>
  <si>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</si>
  <si>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</si>
  <si>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</si>
  <si>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</si>
  <si>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</si>
  <si>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</si>
  <si>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</si>
  <si>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</si>
  <si>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</si>
  <si>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</si>
  <si>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</si>
  <si>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</si>
  <si>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</si>
  <si>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</si>
  <si>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</si>
  <si>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</si>
  <si>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</si>
  <si>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</si>
  <si>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</si>
  <si>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</si>
  <si>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</si>
  <si>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</si>
  <si>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</si>
  <si>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</si>
  <si>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</si>
  <si>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</si>
  <si>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</si>
  <si>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</si>
  <si>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</si>
  <si>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</si>
  <si>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</si>
  <si>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</si>
  <si>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</si>
  <si>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</si>
  <si>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</si>
  <si>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</si>
  <si>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</si>
  <si>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</si>
  <si>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</si>
  <si>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</si>
  <si>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</si>
  <si>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</si>
  <si>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</si>
  <si>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</si>
  <si>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</si>
  <si>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</si>
  <si>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</si>
  <si>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</si>
  <si>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</si>
  <si>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</si>
  <si>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</si>
  <si>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</si>
  <si>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</si>
  <si>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</si>
  <si>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</si>
  <si>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</si>
  <si>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</si>
  <si>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</si>
  <si>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</si>
  <si>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</si>
  <si>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</si>
  <si>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</si>
  <si>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</si>
  <si>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</si>
  <si>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</si>
  <si>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</si>
  <si>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</si>
  <si>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</si>
  <si>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</si>
  <si>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</si>
  <si>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</si>
  <si>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</si>
  <si>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</si>
  <si>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</si>
  <si>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</si>
  <si>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</si>
  <si>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</si>
  <si>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</si>
  <si>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</si>
  <si>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</si>
  <si>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</si>
  <si>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</si>
  <si>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</si>
  <si>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</si>
  <si>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</si>
  <si>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</si>
  <si>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</si>
  <si>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</si>
  <si>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</si>
  <si>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</si>
  <si>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</si>
  <si>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</si>
  <si>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</si>
  <si>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</si>
  <si>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</si>
  <si>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</si>
  <si>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</si>
  <si>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</si>
  <si>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</si>
  <si>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</si>
  <si>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</si>
  <si>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</si>
  <si>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</si>
  <si>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</si>
  <si>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</si>
  <si>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</si>
  <si>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</si>
  <si>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</si>
  <si>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</si>
  <si>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</si>
  <si>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</si>
  <si>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</si>
  <si>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</si>
  <si>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</si>
  <si>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</si>
  <si>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</si>
  <si>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</si>
  <si>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</si>
  <si>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</si>
  <si>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</si>
  <si>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</si>
  <si>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</si>
  <si>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</si>
  <si>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</si>
  <si>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</si>
  <si>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</si>
  <si>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</si>
  <si>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</si>
  <si>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</si>
  <si>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</si>
  <si>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</si>
  <si>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</si>
  <si>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</si>
  <si>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</si>
  <si>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</si>
  <si>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</si>
  <si>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</si>
  <si>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</si>
  <si>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</si>
  <si>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</si>
  <si>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</si>
  <si>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</si>
  <si>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</si>
  <si>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</si>
  <si>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</si>
  <si>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</si>
  <si>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</si>
  <si>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</si>
  <si>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</si>
  <si>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</si>
  <si>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</si>
  <si>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</si>
  <si>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</si>
  <si>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</si>
  <si>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</si>
  <si>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</si>
  <si>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</si>
  <si>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</si>
  <si>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</si>
  <si>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</si>
  <si>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</si>
  <si>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</si>
  <si>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</si>
  <si>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</si>
  <si>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</si>
  <si>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</si>
  <si>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</si>
  <si>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</si>
  <si>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</si>
  <si>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</si>
  <si>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</si>
  <si>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</si>
  <si>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</si>
  <si>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</si>
  <si>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</si>
  <si>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</si>
  <si>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</si>
  <si>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</si>
  <si>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</si>
  <si>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</si>
  <si>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</si>
  <si>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</si>
  <si>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</si>
  <si>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</si>
  <si>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</si>
  <si>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</si>
  <si>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</si>
  <si>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</si>
  <si>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</si>
  <si>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</si>
  <si>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</si>
  <si>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</si>
  <si>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</si>
  <si>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</si>
  <si>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</si>
  <si>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</si>
  <si>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</si>
  <si>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</si>
  <si>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</si>
  <si>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</si>
  <si>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</si>
  <si>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</si>
  <si>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</si>
  <si>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</si>
  <si>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</si>
  <si>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</si>
  <si>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</si>
  <si>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</si>
  <si>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</si>
  <si>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</si>
  <si>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</si>
  <si>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</si>
  <si>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</si>
  <si>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</si>
  <si>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</si>
  <si>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</si>
  <si>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</si>
  <si>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</si>
  <si>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</si>
  <si>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</si>
  <si>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</si>
  <si>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</si>
  <si>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</si>
  <si>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</si>
  <si>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</si>
  <si>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</si>
  <si>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</si>
  <si>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</si>
  <si>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</si>
  <si>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</si>
  <si>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</si>
  <si>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</si>
  <si>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</si>
  <si>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</si>
  <si>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</si>
  <si>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</si>
  <si>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</si>
  <si>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</si>
  <si>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</si>
  <si>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</si>
  <si>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</si>
  <si>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</si>
  <si>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</si>
  <si>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</si>
  <si>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</si>
  <si>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</si>
  <si>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</si>
  <si>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</si>
  <si>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</si>
  <si>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</si>
  <si>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</si>
  <si>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</si>
  <si>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</si>
  <si>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</si>
  <si>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</si>
  <si>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</si>
  <si>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</si>
  <si>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</si>
  <si>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</si>
  <si>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</si>
  <si>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</si>
  <si>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</si>
  <si>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</si>
  <si>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</si>
  <si>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</si>
  <si>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</si>
  <si>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</si>
  <si>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</si>
  <si>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</si>
  <si>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</si>
  <si>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</si>
  <si>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</si>
  <si>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</si>
  <si>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</si>
  <si>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</si>
  <si>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</si>
  <si>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</si>
  <si>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</si>
  <si>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</si>
  <si>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</si>
  <si>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</si>
  <si>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</si>
  <si>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</si>
  <si>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</si>
  <si>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</si>
  <si>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</si>
  <si>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</si>
  <si>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</si>
  <si>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</si>
  <si>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</si>
  <si>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</si>
  <si>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</si>
  <si>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</si>
  <si>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</si>
  <si>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</si>
  <si>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</si>
  <si>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</si>
  <si>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</si>
  <si>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</si>
  <si>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</si>
  <si>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</si>
  <si>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</si>
  <si>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</si>
  <si>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</si>
  <si>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</si>
  <si>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</si>
  <si>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</si>
  <si>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</si>
  <si>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</si>
  <si>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</si>
  <si>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</si>
  <si>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</si>
  <si>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</si>
  <si>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</si>
  <si>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</si>
  <si>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</si>
  <si>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</si>
  <si>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</si>
  <si>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</si>
  <si>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</si>
  <si>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</si>
  <si>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</si>
  <si>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</si>
  <si>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</si>
  <si>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</si>
  <si>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</si>
  <si>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</si>
  <si>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</si>
  <si>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</si>
  <si>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</si>
  <si>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</si>
  <si>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</si>
  <si>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</si>
  <si>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</si>
  <si>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</si>
  <si>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</si>
  <si>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</si>
  <si>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</si>
  <si>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</si>
  <si>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</si>
  <si>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</si>
  <si>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</si>
  <si>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</si>
  <si>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</si>
  <si>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</si>
  <si>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</si>
  <si>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</si>
  <si>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</si>
  <si>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</si>
  <si>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</si>
  <si>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</si>
  <si>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</si>
  <si>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</si>
  <si>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</si>
  <si>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</si>
  <si>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</si>
  <si>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</si>
  <si>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</si>
  <si>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</si>
  <si>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</si>
  <si>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</si>
  <si>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</si>
  <si>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</si>
  <si>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</si>
  <si>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</si>
  <si>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</si>
  <si>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</si>
  <si>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</si>
  <si>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</si>
  <si>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</si>
  <si>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</si>
  <si>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</si>
  <si>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</si>
  <si>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</si>
  <si>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</si>
  <si>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</si>
  <si>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</si>
  <si>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</si>
  <si>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</si>
  <si>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</si>
  <si>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</si>
  <si>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</si>
  <si>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</si>
  <si>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</si>
  <si>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</si>
  <si>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</si>
  <si>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</si>
  <si>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</si>
  <si>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</si>
  <si>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</si>
  <si>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</si>
  <si>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</si>
  <si>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</si>
  <si>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</si>
  <si>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</si>
  <si>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</si>
  <si>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</si>
  <si>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</si>
  <si>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</si>
  <si>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</si>
  <si>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</si>
  <si>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</si>
  <si>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</si>
  <si>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</si>
  <si>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</si>
  <si>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</si>
  <si>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</si>
  <si>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</si>
  <si>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</si>
  <si>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</si>
  <si>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</si>
  <si>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</si>
  <si>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</si>
  <si>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</si>
  <si>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</si>
  <si>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</si>
  <si>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</si>
  <si>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</si>
  <si>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</si>
  <si>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</si>
  <si>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</si>
  <si>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</si>
  <si>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</si>
  <si>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</si>
  <si>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</si>
  <si>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</si>
  <si>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</si>
  <si>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</si>
  <si>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</si>
  <si>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</si>
  <si>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</si>
  <si>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</si>
  <si>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</si>
  <si>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</si>
  <si>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</si>
  <si>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</si>
  <si>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</si>
  <si>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</si>
  <si>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</si>
  <si>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</si>
  <si>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</si>
  <si>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</si>
  <si>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</si>
  <si>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</si>
  <si>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</si>
  <si>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</si>
  <si>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</si>
  <si>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</si>
  <si>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</si>
  <si>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</si>
  <si>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</si>
  <si>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</si>
  <si>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</si>
  <si>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</si>
  <si>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</si>
  <si>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</si>
  <si>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</si>
  <si>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</si>
  <si>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</si>
  <si>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</si>
  <si>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</si>
  <si>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</si>
  <si>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</si>
  <si>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</si>
  <si>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</si>
  <si>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</si>
  <si>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</si>
  <si>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</si>
  <si>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</si>
  <si>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</si>
  <si>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</si>
  <si>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</si>
  <si>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</si>
  <si>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</si>
  <si>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</si>
  <si>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</si>
  <si>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</si>
  <si>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</si>
  <si>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</si>
  <si>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</si>
  <si>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</si>
  <si>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</si>
  <si>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</si>
  <si>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</si>
  <si>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</si>
  <si>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</si>
  <si>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</si>
  <si>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</si>
  <si>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</si>
  <si>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</si>
  <si>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</si>
  <si>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</si>
  <si>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</si>
  <si>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</si>
  <si>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</si>
  <si>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</si>
  <si>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</si>
  <si>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</si>
  <si>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</si>
  <si>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</si>
  <si>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</si>
  <si>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</si>
  <si>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</si>
  <si>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</si>
  <si>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</si>
  <si>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</si>
  <si>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</si>
  <si>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</si>
  <si>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</si>
  <si>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</si>
  <si>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</si>
  <si>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</si>
  <si>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</si>
  <si>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</si>
  <si>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</si>
  <si>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</si>
  <si>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</si>
  <si>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</si>
  <si>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</si>
  <si>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</si>
  <si>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</si>
  <si>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</si>
  <si>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</si>
  <si>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</si>
  <si>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</si>
  <si>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</si>
  <si>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</si>
  <si>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</si>
  <si>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</si>
  <si>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</si>
  <si>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</si>
  <si>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</si>
  <si>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</si>
  <si>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</si>
  <si>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</si>
  <si>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</si>
  <si>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</si>
  <si>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</si>
  <si>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</si>
  <si>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</si>
  <si>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</si>
  <si>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</si>
  <si>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</si>
  <si>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</si>
  <si>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</si>
  <si>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</si>
  <si>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</si>
  <si>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</si>
  <si>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</si>
  <si>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</si>
  <si>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</si>
  <si>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</si>
  <si>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</si>
  <si>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</si>
  <si>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</si>
  <si>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</si>
  <si>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</si>
  <si>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</si>
  <si>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</si>
  <si>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</si>
  <si>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</si>
  <si>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</si>
  <si>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</si>
  <si>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</si>
  <si>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</si>
  <si>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</si>
  <si>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</si>
  <si>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</si>
  <si>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</si>
  <si>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</si>
  <si>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</si>
  <si>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</si>
  <si>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</si>
  <si>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</si>
  <si>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</si>
  <si>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</si>
  <si>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</si>
  <si>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</si>
  <si>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</si>
  <si>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</si>
  <si>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</si>
  <si>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</si>
  <si>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</si>
  <si>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</si>
  <si>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</si>
  <si>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</si>
  <si>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</si>
  <si>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</si>
  <si>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</si>
  <si>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</si>
  <si>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</si>
  <si>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</si>
  <si>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</si>
  <si>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</si>
  <si>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</si>
  <si>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</si>
  <si>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</si>
  <si>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</si>
  <si>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</si>
  <si>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</si>
  <si>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</si>
  <si>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</si>
  <si>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</si>
  <si>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</si>
  <si>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</si>
  <si>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</si>
  <si>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</si>
  <si>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</si>
  <si>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</si>
  <si>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</si>
  <si>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</si>
  <si>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</si>
  <si>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</si>
  <si>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</si>
  <si>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</si>
  <si>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</si>
  <si>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</si>
  <si>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</si>
  <si>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</si>
  <si>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</si>
  <si>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</si>
  <si>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</si>
  <si>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</si>
  <si>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</si>
  <si>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</si>
  <si>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</si>
  <si>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</si>
  <si>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</si>
  <si>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</si>
  <si>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</si>
  <si>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</si>
  <si>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</si>
  <si>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</si>
  <si>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</si>
  <si>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</si>
  <si>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</si>
  <si>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</si>
  <si>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</si>
  <si>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</si>
  <si>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</si>
  <si>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</si>
  <si>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</si>
  <si>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</si>
  <si>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</si>
  <si>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</si>
  <si>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</si>
  <si>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</si>
  <si>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</si>
  <si>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</si>
  <si>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</si>
  <si>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</si>
  <si>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</si>
  <si>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</si>
  <si>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</si>
  <si>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</si>
  <si>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</si>
  <si>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</si>
  <si>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</si>
  <si>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</si>
  <si>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</si>
  <si>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</si>
  <si>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</si>
  <si>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</si>
  <si>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</si>
  <si>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</si>
  <si>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</si>
  <si>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</si>
  <si>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</si>
  <si>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</si>
  <si>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</si>
  <si>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</si>
  <si>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</si>
  <si>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</si>
  <si>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</si>
  <si>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</si>
  <si>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</si>
  <si>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</si>
  <si>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</si>
  <si>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</si>
  <si>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</si>
  <si>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</si>
  <si>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</si>
  <si>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</si>
  <si>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</si>
  <si>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</si>
  <si>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</si>
  <si>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</si>
  <si>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</si>
  <si>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</si>
  <si>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</si>
  <si>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</si>
  <si>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</si>
  <si>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</si>
  <si>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</si>
  <si>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</si>
  <si>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</si>
  <si>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</si>
  <si>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</si>
  <si>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</si>
  <si>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</si>
  <si>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</si>
  <si>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</si>
  <si>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</si>
  <si>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</si>
  <si>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</si>
  <si>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</si>
  <si>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</si>
  <si>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</si>
  <si>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</si>
  <si>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</si>
  <si>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</si>
  <si>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</si>
  <si>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</si>
  <si>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</si>
  <si>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</si>
  <si>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</si>
  <si>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</si>
  <si>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</si>
  <si>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</si>
  <si>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</si>
  <si>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</si>
  <si>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</si>
  <si>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</si>
  <si>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</si>
  <si>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</si>
  <si>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</si>
  <si>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</si>
  <si>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</si>
  <si>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</si>
  <si>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</si>
  <si>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</si>
  <si>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</si>
  <si>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</si>
  <si>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</si>
  <si>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</si>
  <si>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</si>
  <si>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</si>
  <si>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</si>
  <si>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</si>
  <si>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</si>
  <si>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</si>
  <si>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</si>
  <si>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</si>
  <si>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</si>
  <si>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</si>
  <si>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</si>
  <si>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</si>
  <si>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</si>
  <si>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</si>
  <si>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</si>
  <si>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</si>
  <si>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</si>
  <si>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</si>
  <si>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</si>
  <si>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</si>
  <si>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</si>
  <si>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</si>
  <si>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</si>
  <si>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</si>
  <si>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</si>
  <si>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</si>
  <si>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</si>
  <si>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</si>
  <si>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</si>
  <si>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</si>
  <si>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</si>
  <si>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</si>
  <si>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</si>
  <si>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</si>
  <si>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</si>
  <si>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</si>
  <si>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</si>
  <si>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</si>
  <si>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</si>
  <si>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</si>
  <si>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</si>
  <si>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</si>
  <si>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</si>
  <si>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</si>
  <si>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</si>
  <si>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</si>
  <si>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</si>
  <si>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</si>
  <si>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</si>
  <si>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</si>
  <si>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</si>
  <si>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</si>
  <si>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</si>
  <si>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</si>
  <si>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</si>
  <si>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</si>
  <si>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</si>
  <si>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</si>
  <si>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</si>
  <si>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</si>
  <si>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</si>
  <si>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</si>
  <si>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</si>
  <si>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</si>
  <si>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</si>
  <si>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</si>
  <si>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</si>
  <si>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</si>
  <si>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</si>
  <si>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</si>
  <si>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</si>
  <si>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</si>
  <si>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</si>
  <si>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</si>
  <si>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</si>
  <si>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</si>
  <si>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</si>
  <si>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</si>
  <si>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</si>
  <si>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</si>
  <si>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</si>
  <si>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</si>
  <si>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</si>
  <si>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</si>
  <si>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</si>
  <si>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</si>
  <si>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</si>
  <si>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</si>
  <si>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</si>
  <si>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</si>
  <si>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</si>
  <si>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</si>
  <si>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</si>
  <si>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</si>
  <si>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</si>
  <si>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</si>
  <si>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</si>
  <si>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</si>
  <si>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</si>
  <si>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</si>
  <si>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</si>
  <si>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</si>
  <si>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</si>
  <si>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</si>
  <si>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</si>
  <si>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</si>
  <si>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</si>
  <si>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</si>
  <si>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</si>
  <si>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</si>
  <si>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</si>
  <si>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</si>
  <si>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</si>
  <si>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</si>
  <si>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</si>
  <si>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</si>
  <si>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</si>
  <si>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</si>
  <si>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</si>
  <si>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</si>
  <si>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</si>
  <si>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</si>
  <si>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</si>
  <si>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</si>
  <si>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</si>
  <si>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</si>
  <si>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</si>
  <si>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</si>
  <si>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</si>
  <si>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</si>
  <si>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</si>
  <si>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</si>
  <si>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</si>
  <si>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</si>
  <si>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</si>
  <si>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</si>
  <si>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</si>
  <si>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</si>
  <si>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</si>
  <si>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</si>
  <si>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</si>
  <si>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</si>
  <si>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</si>
  <si>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</si>
  <si>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</si>
  <si>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</si>
  <si>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</si>
  <si>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</si>
  <si>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</si>
  <si>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</si>
  <si>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</si>
  <si>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</si>
  <si>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</si>
  <si>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</si>
  <si>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</si>
  <si>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</si>
  <si>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</si>
  <si>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</si>
  <si>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</si>
  <si>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</si>
  <si>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</si>
  <si>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</si>
  <si>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</si>
  <si>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</si>
  <si>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</si>
  <si>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</si>
  <si>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</si>
  <si>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</si>
  <si>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</si>
  <si>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</si>
  <si>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</si>
  <si>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</si>
  <si>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</si>
  <si>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</si>
  <si>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</si>
  <si>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</si>
  <si>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</si>
  <si>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</si>
  <si>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</si>
  <si>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</si>
  <si>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</si>
  <si>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</si>
  <si>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</si>
  <si>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</si>
  <si>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</si>
  <si>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</si>
  <si>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</si>
  <si>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</si>
  <si>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</si>
  <si>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</si>
  <si>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</si>
  <si>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</si>
  <si>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</si>
  <si>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</si>
  <si>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</si>
  <si>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</si>
  <si>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</si>
  <si>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</si>
  <si>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</si>
  <si>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</si>
  <si>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</si>
  <si>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</si>
  <si>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</si>
  <si>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</si>
  <si>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</si>
  <si>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</si>
  <si>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</si>
  <si>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</si>
  <si>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</si>
  <si>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</si>
  <si>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</si>
  <si>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</si>
  <si>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</si>
  <si>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</si>
  <si>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</si>
  <si>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</si>
  <si>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</si>
  <si>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</si>
  <si>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</si>
  <si>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</si>
  <si>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</si>
  <si>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</si>
  <si>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</si>
  <si>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</si>
  <si>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</si>
  <si>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</si>
  <si>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</si>
  <si>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</si>
  <si>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</si>
  <si>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</si>
  <si>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</si>
  <si>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</si>
  <si>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</si>
  <si>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</si>
  <si>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</si>
  <si>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</si>
  <si>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</si>
  <si>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</si>
  <si>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</si>
  <si>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</si>
  <si>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</si>
  <si>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</si>
  <si>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</si>
  <si>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</si>
  <si>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</si>
  <si>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</si>
  <si>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</si>
  <si>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</si>
  <si>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</si>
  <si>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</si>
  <si>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</si>
  <si>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</si>
  <si>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</si>
  <si>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</si>
  <si>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</si>
  <si>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</si>
  <si>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</si>
  <si>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</si>
  <si>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</si>
  <si>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</si>
  <si>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</si>
  <si>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</si>
  <si>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</si>
  <si>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</si>
  <si>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</si>
  <si>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</si>
  <si>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</si>
  <si>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</si>
  <si>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</si>
  <si>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</si>
  <si>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</si>
  <si>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</si>
  <si>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</si>
  <si>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</si>
  <si>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</si>
  <si>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</si>
  <si>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</si>
  <si>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</si>
  <si>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</si>
  <si>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</si>
  <si>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</si>
  <si>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</si>
  <si>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</si>
  <si>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</si>
  <si>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</si>
  <si>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</si>
  <si>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</si>
  <si>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</si>
  <si>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</si>
  <si>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</si>
  <si>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</si>
  <si>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</si>
  <si>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</si>
  <si>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</si>
  <si>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</si>
  <si>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</si>
  <si>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</si>
  <si>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</si>
  <si>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</si>
  <si>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</si>
  <si>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</si>
  <si>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</si>
  <si>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</si>
  <si>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</si>
  <si>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</si>
  <si>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</si>
  <si>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</si>
  <si>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</si>
  <si>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</si>
  <si>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</si>
  <si>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</si>
  <si>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</si>
  <si>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</si>
  <si>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</si>
  <si>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</si>
  <si>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</si>
  <si>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</si>
  <si>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</si>
  <si>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</si>
  <si>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</si>
  <si>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</si>
  <si>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</si>
  <si>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</si>
  <si>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</si>
  <si>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</si>
  <si>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</si>
  <si>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</si>
  <si>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</si>
  <si>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</si>
  <si>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</si>
  <si>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</si>
  <si>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</si>
  <si>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</si>
  <si>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</si>
  <si>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</si>
  <si>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</si>
  <si>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</si>
  <si>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</si>
  <si>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</si>
  <si>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</si>
  <si>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</si>
  <si>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</si>
  <si>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</si>
  <si>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</si>
  <si>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</si>
  <si>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</si>
  <si>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</si>
  <si>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</si>
  <si>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</si>
  <si>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</si>
  <si>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</si>
  <si>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</si>
  <si>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</si>
  <si>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</si>
  <si>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</si>
  <si>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</si>
  <si>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</si>
  <si>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</si>
  <si>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</si>
  <si>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</si>
  <si>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</si>
  <si>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</si>
  <si>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</si>
  <si>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</si>
  <si>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</si>
  <si>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</si>
  <si>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</si>
  <si>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</si>
  <si>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</si>
  <si>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</si>
  <si>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</si>
  <si>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</si>
  <si>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</si>
  <si>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</si>
  <si>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</si>
  <si>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</si>
  <si>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</si>
  <si>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</si>
  <si>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</si>
  <si>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</si>
  <si>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</si>
  <si>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</si>
  <si>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</si>
  <si>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</si>
  <si>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</si>
  <si>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</si>
  <si>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</si>
  <si>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</si>
  <si>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</si>
  <si>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</si>
  <si>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</si>
  <si>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</si>
  <si>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</si>
  <si>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</si>
  <si>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</si>
  <si>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</si>
  <si>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</si>
  <si>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</si>
  <si>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</si>
  <si>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</si>
  <si>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</si>
  <si>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</si>
  <si>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</si>
  <si>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</si>
  <si>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</si>
  <si>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</si>
  <si>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</si>
  <si>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</si>
  <si>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</si>
  <si>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</si>
  <si>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</si>
  <si>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</si>
  <si>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</si>
  <si>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</si>
  <si>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</si>
  <si>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</si>
  <si>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</si>
  <si>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</si>
  <si>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</si>
  <si>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</si>
  <si>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</si>
  <si>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</si>
  <si>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</si>
  <si>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</si>
  <si>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</si>
  <si>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</si>
  <si>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</si>
  <si>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</si>
  <si>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</si>
  <si>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</si>
  <si>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</si>
  <si>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</si>
  <si>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</si>
  <si>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</si>
  <si>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</si>
  <si>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</si>
  <si>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</si>
  <si>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</si>
  <si>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</si>
  <si>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</si>
  <si>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</si>
  <si>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</si>
  <si>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</si>
  <si>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</si>
  <si>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</si>
  <si>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</si>
  <si>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</si>
  <si>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</si>
  <si>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</si>
  <si>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</si>
  <si>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</si>
  <si>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</si>
  <si>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</si>
  <si>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</si>
  <si>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</si>
  <si>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</si>
  <si>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</si>
  <si>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</si>
  <si>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</si>
  <si>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</si>
  <si>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</si>
  <si>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</si>
  <si>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</si>
  <si>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</si>
  <si>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</si>
  <si>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</si>
  <si>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</si>
  <si>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</si>
  <si>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</si>
  <si>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</si>
  <si>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</si>
  <si>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</si>
  <si>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</si>
  <si>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</si>
  <si>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</si>
  <si>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</si>
  <si>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</si>
  <si>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</si>
  <si>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</si>
  <si>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</si>
  <si>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</si>
  <si>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</si>
  <si>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</si>
  <si>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</si>
  <si>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</si>
  <si>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</si>
  <si>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</si>
  <si>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</si>
  <si>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</si>
  <si>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</si>
  <si>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</si>
  <si>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</si>
  <si>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</si>
  <si>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</si>
  <si>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</si>
  <si>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</si>
  <si>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</si>
  <si>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</si>
  <si>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</si>
  <si>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</si>
  <si>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</si>
  <si>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</si>
  <si>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</si>
  <si>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</si>
  <si>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</si>
  <si>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</si>
  <si>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</si>
  <si>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</si>
  <si>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</si>
  <si>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</si>
  <si>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</si>
  <si>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</si>
  <si>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</si>
  <si>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</si>
  <si>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</si>
  <si>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</si>
  <si>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</si>
  <si>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</si>
  <si>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</si>
  <si>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</si>
  <si>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</si>
  <si>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</si>
  <si>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</si>
  <si>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</si>
  <si>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</si>
  <si>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</si>
  <si>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</si>
  <si>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</si>
  <si>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</si>
  <si>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</si>
  <si>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</si>
  <si>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</si>
  <si>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</si>
  <si>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</si>
  <si>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</si>
  <si>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</si>
  <si>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</si>
  <si>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</si>
  <si>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</si>
  <si>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</si>
  <si>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</si>
  <si>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</si>
  <si>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</si>
  <si>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</si>
  <si>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</si>
  <si>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</si>
  <si>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</si>
  <si>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</si>
  <si>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</si>
  <si>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</si>
  <si>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</si>
  <si>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</si>
  <si>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</si>
  <si>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</si>
  <si>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</si>
  <si>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</si>
  <si>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</si>
  <si>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</si>
  <si>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</si>
  <si>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</si>
  <si>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</si>
  <si>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</si>
  <si>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</si>
  <si>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</si>
  <si>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</si>
  <si>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</si>
  <si>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</si>
  <si>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</si>
  <si>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</si>
  <si>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</si>
  <si>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</si>
  <si>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</si>
  <si>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</si>
  <si>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</si>
  <si>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</si>
  <si>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</si>
  <si>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</si>
  <si>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</si>
  <si>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</si>
  <si>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</si>
  <si>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</si>
  <si>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</si>
  <si>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</si>
  <si>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</si>
  <si>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</si>
  <si>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</si>
  <si>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</si>
  <si>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</si>
  <si>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</si>
  <si>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</si>
  <si>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</si>
  <si>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</si>
  <si>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</si>
  <si>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</si>
  <si>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</si>
  <si>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</si>
  <si>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</si>
  <si>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</si>
  <si>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</si>
  <si>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</si>
  <si>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</si>
  <si>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</si>
  <si>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</si>
  <si>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</si>
  <si>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</si>
  <si>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</si>
  <si>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</si>
  <si>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</si>
  <si>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</si>
  <si>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</si>
  <si>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</si>
  <si>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</si>
  <si>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</si>
  <si>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</si>
  <si>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</si>
  <si>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</si>
  <si>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</si>
  <si>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</si>
  <si>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</si>
  <si>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</si>
  <si>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</si>
  <si>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</si>
  <si>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</si>
  <si>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</si>
  <si>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</si>
  <si>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</si>
  <si>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</si>
  <si>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</si>
  <si>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</si>
  <si>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</si>
  <si>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</si>
  <si>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</si>
  <si>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</si>
  <si>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</si>
  <si>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</si>
  <si>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</si>
  <si>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</si>
  <si>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</si>
  <si>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</si>
  <si>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</si>
  <si>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</si>
  <si>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</si>
  <si>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</si>
  <si>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</si>
  <si>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</si>
  <si>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</si>
  <si>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</si>
  <si>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</si>
  <si>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</si>
  <si>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</si>
  <si>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</si>
  <si>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</si>
  <si>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</si>
  <si>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</si>
  <si>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</si>
  <si>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</si>
  <si>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</si>
  <si>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</si>
  <si>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</si>
  <si>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</si>
  <si>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</si>
  <si>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</si>
  <si>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</si>
  <si>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</si>
  <si>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</si>
  <si>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</si>
  <si>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</si>
  <si>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</si>
  <si>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</si>
  <si>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</si>
  <si>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</si>
  <si>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</si>
  <si>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</si>
  <si>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</si>
  <si>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</si>
  <si>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</si>
  <si>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</si>
  <si>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</si>
  <si>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</si>
  <si>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</si>
  <si>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</si>
  <si>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</si>
  <si>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</si>
  <si>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</si>
  <si>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</si>
  <si>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</si>
  <si>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</si>
  <si>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</si>
  <si>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</si>
  <si>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</si>
  <si>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</si>
  <si>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</si>
  <si>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</si>
  <si>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</si>
  <si>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</si>
  <si>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</si>
  <si>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</si>
  <si>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</si>
  <si>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</si>
  <si>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</si>
  <si>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</si>
  <si>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</si>
  <si>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</si>
  <si>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</si>
  <si>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</si>
  <si>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</si>
  <si>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</si>
  <si>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</si>
  <si>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</si>
  <si>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</si>
  <si>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</si>
  <si>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</si>
  <si>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</si>
  <si>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</si>
  <si>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</si>
  <si>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</si>
  <si>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</si>
  <si>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</si>
  <si>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</si>
  <si>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</si>
  <si>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</si>
  <si>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</si>
  <si>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</si>
  <si>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</si>
  <si>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</si>
  <si>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</si>
  <si>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</si>
  <si>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</si>
  <si>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</si>
  <si>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</si>
  <si>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</si>
  <si>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</si>
  <si>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</si>
  <si>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</si>
  <si>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</si>
  <si>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</si>
  <si>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</si>
  <si>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</si>
  <si>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</si>
  <si>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</si>
  <si>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</si>
  <si>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</si>
  <si>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</si>
  <si>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</si>
  <si>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</si>
  <si>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</si>
  <si>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</si>
  <si>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</si>
  <si>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</si>
  <si>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</si>
  <si>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</si>
  <si>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</si>
  <si>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</si>
  <si>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</si>
  <si>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</si>
  <si>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</si>
  <si>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</si>
  <si>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</si>
  <si>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</si>
  <si>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</si>
  <si>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</si>
  <si>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</si>
  <si>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</si>
  <si>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</si>
  <si>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</si>
  <si>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</si>
  <si>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</si>
  <si>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</si>
  <si>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</si>
  <si>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</si>
  <si>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</si>
  <si>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</si>
  <si>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</si>
  <si>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</si>
  <si>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</si>
  <si>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</si>
  <si>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</si>
  <si>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</si>
  <si>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</si>
  <si>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</si>
  <si>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</si>
  <si>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</si>
  <si>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</si>
  <si>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</si>
  <si>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</si>
  <si>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</si>
  <si>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</si>
  <si>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</si>
  <si>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</si>
  <si>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</si>
  <si>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</si>
  <si>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</si>
  <si>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</si>
  <si>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</si>
  <si>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</si>
  <si>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</si>
  <si>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</si>
  <si>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</si>
  <si>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</si>
  <si>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</si>
  <si>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</si>
  <si>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</si>
  <si>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</si>
  <si>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</si>
  <si>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</si>
  <si>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</si>
  <si>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</si>
  <si>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</si>
  <si>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</si>
  <si>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</si>
  <si>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</si>
  <si>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</si>
  <si>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</si>
  <si>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</si>
  <si>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</si>
  <si>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</si>
  <si>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</si>
  <si>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</si>
  <si>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</si>
  <si>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</si>
  <si>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</si>
  <si>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</si>
  <si>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</si>
  <si>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</si>
  <si>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</si>
  <si>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</si>
  <si>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</si>
  <si>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</si>
  <si>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</si>
  <si>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</si>
  <si>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</si>
  <si>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</si>
  <si>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</si>
  <si>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</si>
  <si>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</si>
  <si>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</si>
  <si>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</si>
  <si>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</si>
  <si>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</si>
  <si>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</si>
  <si>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</si>
  <si>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</si>
  <si>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</si>
  <si>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</si>
  <si>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</si>
  <si>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</si>
  <si>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</si>
  <si>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</si>
  <si>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</si>
  <si>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</si>
  <si>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</si>
  <si>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</si>
  <si>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</si>
  <si>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</si>
  <si>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</si>
  <si>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</si>
  <si>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</si>
  <si>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</si>
  <si>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</si>
  <si>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</si>
  <si>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</si>
  <si>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</si>
  <si>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</si>
  <si>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</si>
  <si>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</si>
  <si>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</si>
  <si>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</si>
  <si>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</si>
  <si>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</si>
  <si>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</si>
  <si>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</si>
  <si>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</si>
  <si>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</si>
  <si>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</si>
  <si>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</si>
  <si>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</si>
  <si>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</si>
  <si>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</si>
  <si>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</si>
  <si>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</si>
  <si>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</si>
  <si>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</si>
  <si>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</si>
  <si>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</si>
  <si>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</si>
  <si>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</si>
  <si>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</si>
  <si>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</si>
  <si>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</si>
  <si>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</si>
  <si>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</si>
  <si>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</si>
  <si>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</si>
  <si>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</si>
  <si>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</si>
  <si>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</si>
  <si>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</si>
  <si>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</si>
  <si>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</si>
  <si>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</si>
  <si>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</si>
  <si>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</si>
  <si>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</si>
  <si>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</si>
  <si>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</si>
  <si>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</si>
  <si>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</si>
  <si>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</si>
  <si>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</si>
  <si>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</si>
  <si>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</si>
  <si>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</si>
  <si>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</si>
  <si>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</si>
  <si>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</si>
  <si>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</si>
  <si>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</si>
  <si>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</si>
  <si>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</si>
  <si>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</si>
  <si>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</si>
  <si>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</si>
  <si>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</si>
  <si>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</si>
  <si>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</si>
  <si>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</si>
  <si>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</si>
  <si>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</si>
  <si>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</si>
  <si>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</si>
  <si>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</si>
  <si>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</si>
  <si>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</si>
  <si>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</si>
  <si>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</si>
  <si>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</si>
  <si>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</si>
  <si>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</si>
  <si>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PCM-20251005-00001097</t>
  </si>
  <si>
    <t xml:space="preserve">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</si>
  <si>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</si>
  <si>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</si>
  <si>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</si>
  <si>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</si>
  <si>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</si>
  <si>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</si>
  <si>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</si>
  <si>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</si>
  <si>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</si>
  <si>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</si>
  <si>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</si>
  <si>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</si>
  <si>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</si>
  <si>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</si>
  <si>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</si>
  <si>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</si>
  <si>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</si>
  <si>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</si>
  <si>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</si>
  <si>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</si>
  <si>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</si>
  <si>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</si>
  <si>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</si>
  <si>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</si>
  <si>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</si>
  <si>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</si>
  <si>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</si>
  <si>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</si>
  <si>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</si>
  <si>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</si>
  <si>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</si>
  <si>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</si>
  <si>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</si>
  <si>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</si>
  <si>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</si>
  <si>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</si>
  <si>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</si>
  <si>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</si>
  <si>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</si>
  <si>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</si>
  <si>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</si>
  <si>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</si>
  <si>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</si>
  <si>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</si>
  <si>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</si>
  <si>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</si>
  <si>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</si>
  <si>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</si>
  <si>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</si>
  <si>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</si>
  <si>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</si>
  <si>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</si>
  <si>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</si>
  <si>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</si>
  <si>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</si>
  <si>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</si>
  <si>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</si>
  <si>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</si>
  <si>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</si>
  <si>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</si>
  <si>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</si>
  <si>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</si>
  <si>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</si>
  <si>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</si>
  <si>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</si>
  <si>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</si>
  <si>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</si>
  <si>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</si>
  <si>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</si>
  <si>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</si>
  <si>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</si>
  <si>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</si>
  <si>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</si>
  <si>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</si>
  <si>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</si>
  <si>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</si>
  <si>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</si>
  <si>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</si>
  <si>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</si>
  <si>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</si>
  <si>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</si>
  <si>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</si>
  <si>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</si>
  <si>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</si>
  <si>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</si>
  <si>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</si>
  <si>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PCM-20251005-00001044</t>
  </si>
  <si>
    <t>Site Restored by PG</t>
  </si>
  <si>
    <t>PCM-20251005-00001070</t>
  </si>
  <si>
    <t>ETA // 40mins</t>
  </si>
  <si>
    <t>PCM-20251005-00001129</t>
  </si>
  <si>
    <t>Team on the way 180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</si>
  <si>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</si>
  <si>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</si>
  <si>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</si>
  <si>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</si>
  <si>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</si>
  <si>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</si>
  <si>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WAS access night usf area /EM team need 120 min</t>
  </si>
  <si>
    <t xml:space="preserve"> PCM-20251004-00001839 </t>
  </si>
  <si>
    <t xml:space="preserve"> Site ACCESS ISSUE AS  located at Al Qattan Tourist Village with limited access/team will move after 7 am as access available at 10 am</t>
  </si>
  <si>
    <t xml:space="preserve"> PCM-20251004-00002094 </t>
  </si>
  <si>
    <t>access issue as site  Located at seaport</t>
  </si>
  <si>
    <t>PCM-20251005-00000990</t>
  </si>
  <si>
    <t>Access issue, located inside Airport, need special arrangement.</t>
  </si>
  <si>
    <t xml:space="preserve">no pcm </t>
  </si>
  <si>
    <t>site WAS access night usf area /EM team need 170 min</t>
  </si>
  <si>
    <t xml:space="preserve"> PCM-20251005-00001069 </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</si>
  <si>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</si>
  <si>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</si>
  <si>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</si>
  <si>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</si>
  <si>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</si>
  <si>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</si>
  <si>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EM team moved need 120 min</t>
  </si>
  <si>
    <t>PCM-20251005-00000742</t>
  </si>
  <si>
    <t>EM team moved need 40 min</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</si>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</sst>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xf>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9" totalsRowShown="0" headerRowDxfId="157" dataDxfId="156" headerRowBorderDxfId="154" tableBorderDxfId="155" totalsRowBorderDxfId="153">
  <autoFilter ref="A1:CJ3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0" totalsRowShown="0" headerRowDxfId="64" dataDxfId="63" headerRowBorderDxfId="61" tableBorderDxfId="62">
  <autoFilter ref="A1:L122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3" totalsRowShown="0" headerRowDxfId="31" dataDxfId="30" headerRowBorderDxfId="28" tableBorderDxfId="29">
  <autoFilter ref="A1:L18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tabSelected="1" workbookViewId="0">
      <selection activeCell="K12" sqref="K12"/>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272.31575405092735</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17611</v>
      </c>
      <c r="E3" s="77" t="s">
        <v>38964</v>
      </c>
      <c r="F3" s="90">
        <v>45935.229745370372</v>
      </c>
      <c r="G3" s="80">
        <f ca="1">IFERROR(NOW()-F3,"")</f>
        <v>3.4434606481227092E-2</v>
      </c>
      <c r="H3" s="90">
        <v>45935.229722222219</v>
      </c>
      <c r="I3" s="73" t="str">
        <f>IFERROR(VLOOKUP(D3,DB!A:F,6,0),"")</f>
        <v>Power Cube</v>
      </c>
      <c r="J3" s="73" t="str">
        <f>IFERROR(VLOOKUP(D3,DB!A:G,7,0),"")</f>
        <v>No BB Design+Good</v>
      </c>
      <c r="K3" s="81" t="s">
        <v>38967</v>
      </c>
      <c r="L3" s="79" t="str">
        <f>IFERROR(VLOOKUP(D3,DB!A:I,9,0),"")</f>
        <v>Latis</v>
      </c>
    </row>
    <row r="4" spans="1:12" ht="15" customHeight="1">
      <c r="A4" s="63"/>
      <c r="B4" s="73" t="str">
        <f>IFERROR(VLOOKUP(D4,DB!A:K,11,0),"")</f>
        <v/>
      </c>
      <c r="C4" s="64"/>
      <c r="D4" s="64"/>
      <c r="E4" s="65"/>
      <c r="F4" s="66"/>
      <c r="G4" s="67">
        <f ca="1">IFERROR(NOW()-F4,"")</f>
        <v>45935.264179976853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45935.264179976853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45935.264179976853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45935.264179976853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45935.264179976853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45935.264179976853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45935.264179976853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45935.264179976853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45935.264179976853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45935.264179976853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45935.264179976853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45935.264179976853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45935.264179976853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45935.264179976853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45935.264179976853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45935.264179976853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45935.264179976853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45935.264179976853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45935.264179976853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45935.264179976853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45935.264179976853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45935.264179976853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45935.264179976853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45935.264179976853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45935.264179976853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45935.264179976853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45935.264179976853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45935.264179976853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45935.264179976853</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AE76FDCE-8759-41E4-B760-4278082C1473}"/>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9"/>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243.61239756944269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128.53709664352209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110.26434201389202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29506</v>
      </c>
      <c r="E6" s="131" t="s">
        <v>38964</v>
      </c>
      <c r="F6" s="132">
        <v>45935.194513888891</v>
      </c>
      <c r="G6" s="133">
        <f ca="1">IFERROR(NOW()-F6,"-")</f>
        <v>6.9666087962104939E-2</v>
      </c>
      <c r="H6" s="132">
        <v>45935.167430555557</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1</v>
      </c>
      <c r="D7" s="18" t="s">
        <v>26510</v>
      </c>
      <c r="E7" s="131" t="s">
        <v>38964</v>
      </c>
      <c r="F7" s="132">
        <v>45935.216782407406</v>
      </c>
      <c r="G7" s="133">
        <f ca="1">IFERROR(NOW()-F7,"-")</f>
        <v>4.7397569447639398E-2</v>
      </c>
      <c r="H7" s="132">
        <v>45935.211921296293</v>
      </c>
      <c r="I7" s="18" t="str">
        <f>IFERROR(VLOOKUP(D7,DB!A:F,6,0),"")</f>
        <v>Generator-SG</v>
      </c>
      <c r="J7" s="18" t="str">
        <f>IFERROR(VLOOKUP(D7,DB!A:G,7,0),"")</f>
        <v>Dead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45935.264179976853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45935.264179976853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45935.264179976853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45935.264179976853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45935.264179976853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45935.264179976853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45935.264179976853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45935.264179976853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45935.264179976853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45935.264179976853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45935.264179976853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45935.264179976853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45935.264179976853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45935.264179976853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45935.264179976853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45935.264179976853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45935.264179976853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45935.264179976853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45935.264179976853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45935.264179976853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45935.264179976853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45935.264179976853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45935.264179976853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45935.264179976853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45935.264179976853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45935.264179976853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45935.264179976853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45935.264179976853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45935.264179976853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45935.264179976853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45935.264179976853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45935.264179976853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45935.264179976853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45935.264179976853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45935.264179976853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45935.264179976853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45935.264179976853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45935.264179976853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45935.264179976853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45935.264179976853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45935.264179976853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45935.264179976853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45935.264179976853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45935.264179976853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45935.264179976853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45935.264179976853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45935.264179976853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45935.264179976853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45935.264179976853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45935.264179976853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45935.264179976853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45935.264179976853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45935.264179976853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45935.264179976853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45935.264179976853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45935.264179976853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45935.264179976853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45935.264179976853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45935.264179976853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45935.264179976853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45935.264179976853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45935.264179976853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45935.264179976853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45935.264179976853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45935.264179976853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45935.264179976853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45935.264179976853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45935.264179976853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45935.264179976853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45935.264179976853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45935.264179976853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45935.264179976853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45935.264179976853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45935.264179976853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45935.264179976853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45935.264179976853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45935.264179976853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45935.264179976853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45935.264179976853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45935.264179976853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45935.264179976853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45935.264179976853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45935.264179976853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45935.264179976853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45935.264179976853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45935.264179976853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45935.264179976853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45935.264179976853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45935.264179976853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45935.264179976853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45935.264179976853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45935.264179976853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45935.264179976853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45935.264179976853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45935.264179976853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45935.264179976853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45935.264179976853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45935.264179976853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45935.264179976853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45935.264179976853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45935.264179976853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45935.264179976853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45935.264179976853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45935.264179976853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45935.264179976853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45935.264179976853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45935.264179976853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45935.264179976853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45935.264179976853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45935.264179976853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45935.264179976853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45935.264179976853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45935.264179976853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45935.264179976853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45935.264179976853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45935.264179976853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45935.264179976853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45935.264179976853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45935.264179976853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45935.264179976853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45935.264179976853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45935.264179976853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45935.264179976853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45935.264179976853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45935.264179976853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45935.264179976853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45935.264179976853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45935.264179976853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45935.264179976853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45935.264179976853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45935.264179976853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45935.264179976853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45935.264179976853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45935.264179976853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45935.264179976853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45935.264179976853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45935.264179976853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45935.264179976853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45935.264179976853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45935.264179976853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45935.264179976853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45935.264179976853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45935.264179976853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45935.264179976853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45935.264179976853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45935.264179976853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45935.264179976853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45935.264179976853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45935.264179976853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45935.264179976853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45935.264179976853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45935.264179976853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45935.264179976853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45935.264179976853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45935.264179976853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45935.264179976853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45935.264179976853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45935.264179976853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45935.264179976853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45935.264179976853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45935.264179976853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45935.264179976853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45935.264179976853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45935.264179976853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45935.264179976853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45935.264179976853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45935.264179976853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45935.264179976853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45935.264179976853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45935.264179976853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45935.264179976853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45935.264179976853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45935.264179976853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45935.264179976853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45935.264179976853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45935.264179976853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45935.264179976853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45935.264179976853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45935.264179976853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45935.264179976853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45935.264179976853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45935.264179976853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45935.264179976853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45935.264179976853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45935.264179976853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45935.264179976853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45935.264179976853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45935.264179976853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45935.264179976853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45935.264179976853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45935.264179976853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45935.264179976853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45935.264179976853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45935.264179976853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45935.264179976853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45935.264179976853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45935.264179976853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45935.264179976853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45935.264179976853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45935.264179976853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45935.264179976853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45935.264179976853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45935.264179976853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45935.264179976853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45935.264179976853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45935.264179976853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45935.264179976853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45935.264179976853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45935.264179976853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45935.264179976853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45935.264179976853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45935.264179976853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45935.264179976853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45935.264179976853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45935.264179976853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45935.264179976853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45935.264179976853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45935.264179976853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45935.264179976853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45935.264179976853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45935.264179976853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45935.264179976853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45935.264179976853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45935.264179976853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45935.264179976853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45935.264179976853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45935.264179976853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45935.264179976853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45935.264179976853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45935.264179976853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45935.264179976853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45935.264179976853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45935.264179976853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45935.264179976853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45935.264179976853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45935.264179976853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45935.264179976853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45935.264179976853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45935.264179976853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45935.264179976853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45935.264179976853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45935.264179976853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45935.264179976853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45935.264179976853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45935.264179976853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45935.264179976853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45935.264179976853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45935.264179976853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45935.264179976853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45935.264179976853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45935.264179976853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45935.264179976853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45935.264179976853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45935.264179976853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45935.264179976853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45935.264179976853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45935.264179976853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45935.264179976853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45935.264179976853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45935.264179976853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45935.264179976853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45935.264179976853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45935.264179976853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45935.264179976853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45935.264179976853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45935.264179976853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45935.264179976853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45935.264179976853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45935.264179976853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45935.264179976853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45935.264179976853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45935.264179976853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45935.264179976853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45935.264179976853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45935.264179976853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45935.264179976853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45935.264179976853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45935.264179976853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45935.264179976853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45935.264179976853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45935.264179976853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45935.264179976853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45935.264179976853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45935.264179976853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45935.264179976853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45935.264179976853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45935.264179976853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45935.264179976853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45935.264179976853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45935.264179976853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45935.264179976853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45935.264179976853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45935.264179976853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45935.264179976853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45935.264179976853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45935.264179976853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45935.264179976853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45935.264179976853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45935.264179976853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45935.264179976853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45935.264179976853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45935.264179976853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sheetData>
  <dataValidations count="2">
    <dataValidation allowBlank="1" showInputMessage="1" showErrorMessage="1" sqref="E1" xr:uid="{4D935161-CDD3-4592-B877-3FB59C99E142}"/>
    <dataValidation type="list" allowBlank="1" showInputMessage="1" showErrorMessage="1" sqref="E3:E30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0"/>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39058</v>
      </c>
      <c r="B2" s="75" t="str">
        <f>IFERROR(VLOOKUP(D2,DB!A:K,11,0),"")</f>
        <v>R3</v>
      </c>
      <c r="C2" s="18">
        <v>1</v>
      </c>
      <c r="D2" s="18" t="s">
        <v>23257</v>
      </c>
      <c r="E2" s="18" t="s">
        <v>38964</v>
      </c>
      <c r="F2" s="142">
        <v>45935.258206018516</v>
      </c>
      <c r="G2" s="21">
        <f t="shared" ref="G2:G53" ca="1" si="0">IFERROR(NOW()-F2,"-")</f>
        <v>5.97395833756309E-3</v>
      </c>
      <c r="H2" s="143">
        <v>45935.253101851849</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45935.264179976853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45935.264179976853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45935.264179976853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45935.264179976853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45935.264179976853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45935.264179976853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45935.264179976853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45935.264179976853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45935.264179976853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45935.264179976853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45935.264179976853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45935.264179976853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45935.264179976853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45935.264179976853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45935.264179976853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45935.264179976853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45935.264179976853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45935.264179976853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45935.264179976853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45935.264179976853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45935.264179976853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45935.264179976853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45935.264179976853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45935.264179976853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45935.264179976853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45935.264179976853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45935.264179976853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45935.264179976853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45935.264179976853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45935.264179976853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45935.264179976853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45935.264179976853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45935.264179976853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45935.264179976853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45935.264179976853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45935.264179976853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45935.264179976853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45935.264179976853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45935.264179976853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45935.264179976853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45935.264179976853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45935.264179976853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45935.264179976853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45935.264179976853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45935.264179976853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45935.264179976853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45935.264179976853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45935.264179976853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45935.264179976853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45935.264179976853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45935.264179976853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ref="G54:G117" ca="1" si="1">IFERROR(NOW()-F54,"-")</f>
        <v>45935.264179976853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45935.264179976853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45935.264179976853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45935.264179976853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45935.264179976853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45935.264179976853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45935.264179976853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45935.264179976853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45935.264179976853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45935.264179976853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45935.264179976853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45935.264179976853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45935.264179976853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45935.264179976853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45935.264179976853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45935.264179976853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45935.264179976853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45935.264179976853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45935.264179976853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45935.264179976853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45935.264179976853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45935.264179976853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45935.264179976853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45935.264179976853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45935.264179976853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45935.264179976853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45935.264179976853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45935.264179976853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45935.264179976853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45935.264179976853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45935.264179976853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45935.264179976853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45935.264179976853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45935.264179976853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45935.264179976853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45935.264179976853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45935.264179976853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45935.264179976853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45935.264179976853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45935.264179976853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45935.264179976853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45935.264179976853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45935.264179976853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45935.264179976853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45935.264179976853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45935.264179976853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45935.264179976853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45935.264179976853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45935.264179976853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45935.264179976853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45935.264179976853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45935.264179976853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45935.264179976853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45935.264179976853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45935.264179976853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45935.264179976853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45935.264179976853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45935.264179976853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45935.264179976853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45935.264179976853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45935.264179976853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45935.264179976853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45935.264179976853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45935.264179976853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ref="G118:G181" ca="1" si="2">IFERROR(NOW()-F118,"-")</f>
        <v>45935.264179976853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45935.264179976853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45935.264179976853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45935.264179976853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45935.264179976853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45935.264179976853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45935.264179976853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45935.264179976853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45935.264179976853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45935.264179976853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45935.264179976853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45935.264179976853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45935.264179976853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45935.264179976853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45935.264179976853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45935.264179976853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45935.264179976853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45935.264179976853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45935.264179976853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45935.264179976853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45935.264179976853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45935.264179976853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45935.264179976853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45935.264179976853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45935.264179976853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45935.264179976853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45935.264179976853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45935.264179976853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45935.264179976853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45935.264179976853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45935.264179976853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45935.264179976853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45935.264179976853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45935.264179976853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45935.264179976853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45935.264179976853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45935.264179976853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45935.264179976853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45935.264179976853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45935.264179976853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45935.264179976853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45935.264179976853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45935.264179976853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45935.264179976853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45935.264179976853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45935.264179976853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45935.264179976853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45935.264179976853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45935.264179976853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45935.264179976853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45935.264179976853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45935.264179976853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45935.264179976853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45935.264179976853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45935.264179976853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45935.264179976853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45935.264179976853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45935.264179976853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45935.264179976853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45935.264179976853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45935.264179976853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45935.264179976853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45935.264179976853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45935.264179976853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ref="G182:G245" ca="1" si="3">IFERROR(NOW()-F182,"-")</f>
        <v>45935.264179976853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45935.264179976853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45935.264179976853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45935.264179976853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45935.264179976853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45935.264179976853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45935.264179976853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45935.264179976853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45935.264179976853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45935.264179976853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45935.264179976853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45935.264179976853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45935.264179976853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45935.264179976853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45935.264179976853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45935.264179976853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45935.264179976853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45935.264179976853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45935.264179976853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45935.264179976853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45935.264179976853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45935.264179976853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45935.264179976853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45935.264179976853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45935.264179976853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45935.264179976853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45935.264179976853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45935.264179976853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45935.264179976853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45935.264179976853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45935.264179976853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45935.264179976853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45935.264179976853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45935.264179976853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45935.264179976853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45935.264179976853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45935.264179976853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45935.264179976853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45935.264179976853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45935.264179976853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45935.264179976853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45935.264179976853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45935.264179976853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45935.264179976853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45935.264179976853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45935.264179976853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45935.264179976853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45935.264179976853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45935.264179976853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45935.264179976853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45935.264179976853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45935.264179976853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45935.264179976853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45935.264179976853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45935.264179976853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45935.264179976853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45935.264179976853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45935.264179976853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45935.264179976853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45935.264179976853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45935.264179976853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45935.264179976853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45935.264179976853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45935.264179976853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ref="G246:G309" ca="1" si="4">IFERROR(NOW()-F246,"-")</f>
        <v>45935.264179976853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45935.264179976853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45935.264179976853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45935.264179976853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45935.264179976853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45935.264179976853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45935.264179976853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45935.264179976853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45935.264179976853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45935.264179976853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45935.264179976853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45935.264179976853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45935.264179976853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45935.264179976853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45935.264179976853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45935.264179976853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45935.264179976853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45935.264179976853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45935.264179976853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45935.264179976853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45935.264179976853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45935.264179976853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45935.264179976853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45935.264179976853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45935.264179976853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45935.264179976853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45935.264179976853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45935.264179976853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45935.264179976853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45935.264179976853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45935.264179976853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45935.264179976853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45935.264179976853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45935.264179976853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45935.264179976853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45935.264179976853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45935.264179976853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45935.264179976853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45935.264179976853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45935.264179976853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45935.264179976853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45935.264179976853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45935.264179976853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45935.264179976853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45935.264179976853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45935.264179976853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45935.264179976853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45935.264179976853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45935.264179976853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45935.264179976853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45935.264179976853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45935.264179976853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45935.264179976853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45935.264179976853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45935.264179976853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45935.264179976853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45935.264179976853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45935.264179976853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45935.264179976853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45935.264179976853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45935.264179976853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45935.264179976853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45935.264179976853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45935.264179976853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ref="G310:G373" ca="1" si="5">IFERROR(NOW()-F310,"-")</f>
        <v>45935.264179976853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45935.264179976853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45935.264179976853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45935.264179976853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45935.264179976853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45935.264179976853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45935.264179976853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45935.264179976853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45935.264179976853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45935.264179976853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45935.264179976853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45935.264179976853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45935.264179976853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45935.264179976853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45935.264179976853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45935.264179976853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45935.264179976853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45935.264179976853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45935.264179976853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45935.264179976853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45935.264179976853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45935.264179976853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45935.264179976853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45935.264179976853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45935.264179976853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45935.264179976853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45935.264179976853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45935.264179976853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45935.264179976853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45935.264179976853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45935.264179976853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45935.264179976853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45935.264179976853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45935.264179976853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45935.264179976853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45935.264179976853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45935.264179976853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45935.264179976853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45935.264179976853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45935.264179976853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45935.264179976853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45935.264179976853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45935.264179976853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45935.264179976853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45935.264179976853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45935.264179976853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45935.264179976853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45935.264179976853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45935.264179976853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45935.264179976853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45935.264179976853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45935.264179976853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45935.264179976853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45935.264179976853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45935.264179976853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45935.264179976853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45935.264179976853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45935.264179976853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45935.264179976853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45935.264179976853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45935.264179976853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45935.264179976853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45935.264179976853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45935.264179976853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ref="G374:G437" ca="1" si="6">IFERROR(NOW()-F374,"-")</f>
        <v>45935.264179976853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45935.264179976853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45935.264179976853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45935.264179976853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45935.264179976853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45935.264179976853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45935.264179976853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45935.264179976853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45935.264179976853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45935.264179976853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45935.264179976853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45935.264179976853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45935.264179976853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45935.264179976853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45935.264179976853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45935.264179976853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45935.264179976853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45935.264179976853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45935.264179976853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45935.264179976853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45935.264179976853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45935.264179976853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45935.264179976853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45935.264179976853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45935.264179976853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45935.264179976853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45935.264179976853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45935.264179976853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45935.264179976853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45935.264179976853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45935.264179976853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45935.264179976853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45935.264179976853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45935.264179976853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45935.264179976853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45935.264179976853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45935.264179976853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45935.264179976853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45935.264179976853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45935.264179976853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45935.264179976853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45935.264179976853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45935.264179976853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45935.264179976853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45935.264179976853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45935.264179976853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45935.264179976853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45935.264179976853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45935.264179976853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45935.264179976853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45935.264179976853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45935.264179976853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45935.264179976853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45935.264179976853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45935.264179976853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45935.264179976853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45935.264179976853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45935.264179976853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45935.264179976853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45935.264179976853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45935.264179976853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45935.264179976853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45935.264179976853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45935.264179976853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ref="G438:G501" ca="1" si="7">IFERROR(NOW()-F438,"-")</f>
        <v>45935.264179976853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45935.264179976853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45935.264179976853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45935.264179976853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45935.264179976853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45935.264179976853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45935.264179976853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45935.264179976853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45935.264179976853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45935.264179976853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45935.264179976853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45935.264179976853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45935.264179976853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45935.264179976853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45935.264179976853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45935.264179976853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45935.264179976853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45935.264179976853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45935.264179976853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45935.264179976853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45935.264179976853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45935.264179976853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45935.264179976853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45935.264179976853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45935.264179976853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45935.264179976853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45935.264179976853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45935.264179976853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45935.264179976853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45935.264179976853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45935.264179976853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45935.264179976853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45935.264179976853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45935.264179976853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45935.264179976853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45935.264179976853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45935.264179976853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45935.264179976853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45935.264179976853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45935.264179976853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45935.264179976853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45935.264179976853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45935.264179976853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45935.264179976853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45935.264179976853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45935.264179976853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45935.264179976853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45935.264179976853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45935.264179976853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45935.264179976853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45935.264179976853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45935.264179976853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45935.264179976853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45935.264179976853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45935.264179976853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45935.264179976853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45935.264179976853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45935.264179976853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45935.264179976853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45935.264179976853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45935.264179976853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45935.264179976853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45935.264179976853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45935.264179976853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ref="G502:G565" ca="1" si="8">IFERROR(NOW()-F502,"-")</f>
        <v>45935.264179976853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45935.264179976853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45935.264179976853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45935.264179976853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45935.264179976853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45935.264179976853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45935.264179976853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45935.264179976853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45935.264179976853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45935.264179976853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45935.264179976853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45935.264179976853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45935.264179976853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45935.264179976853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45935.264179976853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45935.264179976853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45935.264179976853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45935.264179976853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45935.264179976853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45935.264179976853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45935.264179976853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45935.264179976853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45935.264179976853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45935.264179976853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45935.264179976853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45935.264179976853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45935.264179976853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45935.264179976853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45935.264179976853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45935.264179976853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45935.264179976853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45935.264179976853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45935.264179976853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45935.264179976853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45935.264179976853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45935.264179976853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45935.264179976853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45935.264179976853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45935.264179976853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45935.264179976853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45935.264179976853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45935.264179976853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45935.264179976853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45935.264179976853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45935.264179976853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45935.264179976853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45935.264179976853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45935.264179976853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45935.264179976853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45935.264179976853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45935.264179976853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45935.264179976853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45935.264179976853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45935.264179976853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45935.264179976853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45935.264179976853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45935.264179976853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45935.264179976853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45935.264179976853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45935.264179976853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45935.264179976853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45935.264179976853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45935.264179976853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45935.264179976853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ref="G566:G629" ca="1" si="9">IFERROR(NOW()-F566,"-")</f>
        <v>45935.264179976853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45935.264179976853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45935.264179976853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45935.264179976853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45935.264179976853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45935.264179976853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45935.264179976853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45935.264179976853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45935.264179976853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45935.264179976853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45935.264179976853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45935.264179976853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45935.264179976853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45935.264179976853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45935.264179976853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45935.264179976853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45935.264179976853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45935.264179976853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45935.264179976853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45935.264179976853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45935.264179976853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45935.264179976853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45935.264179976853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45935.264179976853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45935.264179976853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45935.264179976853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45935.264179976853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45935.264179976853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45935.264179976853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45935.264179976853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45935.264179976853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45935.264179976853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45935.264179976853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45935.264179976853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45935.264179976853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45935.264179976853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45935.264179976853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45935.264179976853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45935.264179976853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45935.264179976853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45935.264179976853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45935.264179976853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45935.264179976853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45935.264179976853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45935.264179976853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45935.264179976853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45935.264179976853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45935.264179976853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45935.264179976853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45935.264179976853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45935.264179976853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45935.264179976853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45935.264179976853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45935.264179976853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45935.264179976853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45935.264179976853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45935.264179976853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45935.264179976853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45935.264179976853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45935.264179976853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45935.264179976853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45935.264179976853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45935.264179976853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45935.264179976853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ref="G630:G693" ca="1" si="10">IFERROR(NOW()-F630,"-")</f>
        <v>45935.264179976853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45935.264179976853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45935.264179976853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45935.264179976853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45935.264179976853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45935.264179976853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45935.264179976853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45935.264179976853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45935.264179976853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45935.264179976853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45935.264179976853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45935.264179976853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45935.264179976853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45935.264179976853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45935.264179976853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45935.264179976853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45935.264179976853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45935.264179976853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45935.264179976853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45935.264179976853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45935.264179976853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45935.264179976853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45935.264179976853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45935.264179976853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45935.264179976853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45935.264179976853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45935.264179976853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45935.264179976853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45935.264179976853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45935.264179976853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45935.264179976853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45935.264179976853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45935.264179976853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45935.264179976853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45935.264179976853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45935.264179976853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45935.264179976853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45935.264179976853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45935.264179976853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45935.264179976853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45935.264179976853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45935.264179976853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45935.264179976853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45935.264179976853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45935.264179976853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45935.264179976853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45935.264179976853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45935.264179976853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45935.264179976853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45935.264179976853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45935.264179976853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45935.264179976853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45935.264179976853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45935.264179976853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45935.264179976853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45935.264179976853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45935.264179976853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45935.264179976853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45935.264179976853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45935.264179976853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45935.264179976853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45935.264179976853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45935.264179976853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45935.264179976853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ref="G694:G757" ca="1" si="11">IFERROR(NOW()-F694,"-")</f>
        <v>45935.264179976853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45935.264179976853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45935.264179976853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45935.264179976853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45935.264179976853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45935.264179976853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45935.264179976853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45935.264179976853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45935.264179976853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45935.264179976853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45935.264179976853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45935.264179976853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45935.264179976853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45935.264179976853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45935.264179976853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45935.264179976853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45935.264179976853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45935.264179976853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45935.264179976853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45935.264179976853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45935.264179976853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45935.264179976853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45935.264179976853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45935.264179976853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45935.264179976853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45935.264179976853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45935.264179976853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45935.264179976853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45935.264179976853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45935.264179976853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45935.264179976853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45935.264179976853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45935.264179976853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45935.264179976853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45935.264179976853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45935.264179976853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45935.264179976853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45935.264179976853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45935.264179976853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45935.264179976853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45935.264179976853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45935.264179976853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45935.264179976853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45935.264179976853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45935.264179976853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45935.264179976853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45935.264179976853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45935.264179976853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45935.264179976853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45935.264179976853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45935.264179976853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45935.264179976853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45935.264179976853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45935.264179976853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45935.264179976853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45935.264179976853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45935.264179976853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45935.264179976853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45935.264179976853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45935.264179976853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45935.264179976853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45935.264179976853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45935.264179976853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45935.264179976853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ref="G758:G821" ca="1" si="12">IFERROR(NOW()-F758,"-")</f>
        <v>45935.264179976853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45935.264179976853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45935.264179976853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45935.264179976853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45935.264179976853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45935.264179976853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45935.264179976853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45935.264179976853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45935.264179976853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45935.264179976853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45935.264179976853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45935.264179976853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45935.264179976853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45935.264179976853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45935.264179976853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45935.264179976853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45935.264179976853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45935.264179976853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45935.264179976853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45935.264179976853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45935.264179976853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45935.264179976853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45935.264179976853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45935.264179976853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45935.264179976853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45935.264179976853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45935.264179976853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45935.264179976853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45935.264179976853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45935.264179976853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45935.264179976853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45935.264179976853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45935.264179976853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45935.264179976853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45935.264179976853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45935.264179976853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45935.264179976853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45935.264179976853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45935.264179976853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45935.264179976853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45935.264179976853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45935.264179976853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45935.264179976853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45935.264179976853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45935.264179976853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45935.264179976853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45935.264179976853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45935.264179976853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45935.264179976853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45935.264179976853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45935.264179976853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45935.264179976853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45935.264179976853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45935.264179976853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45935.264179976853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45935.264179976853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45935.264179976853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45935.264179976853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45935.264179976853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45935.264179976853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45935.264179976853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45935.264179976853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45935.264179976853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45935.264179976853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ref="G822:G885" ca="1" si="13">IFERROR(NOW()-F822,"-")</f>
        <v>45935.264179976853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45935.264179976853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45935.264179976853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45935.264179976853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45935.264179976853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45935.264179976853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45935.264179976853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45935.264179976853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45935.264179976853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45935.264179976853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45935.264179976853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45935.264179976853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45935.264179976853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45935.264179976853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45935.264179976853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45935.264179976853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45935.264179976853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45935.264179976853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45935.264179976853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45935.264179976853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45935.264179976853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45935.264179976853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45935.264179976853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45935.264179976853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45935.264179976853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45935.264179976853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45935.264179976853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45935.264179976853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45935.264179976853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45935.264179976853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45935.264179976853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45935.264179976853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45935.264179976853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45935.264179976853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45935.264179976853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45935.264179976853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45935.264179976853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45935.264179976853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45935.264179976853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45935.264179976853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45935.264179976853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45935.264179976853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45935.264179976853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45935.264179976853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45935.264179976853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45935.264179976853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45935.264179976853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45935.264179976853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45935.264179976853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45935.264179976853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45935.264179976853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45935.264179976853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45935.264179976853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45935.264179976853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45935.264179976853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45935.264179976853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45935.264179976853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45935.264179976853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45935.264179976853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45935.264179976853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45935.264179976853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45935.264179976853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45935.264179976853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45935.264179976853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ref="G886:G949" ca="1" si="14">IFERROR(NOW()-F886,"-")</f>
        <v>45935.264179976853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45935.264179976853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45935.264179976853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45935.264179976853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45935.264179976853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45935.264179976853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45935.264179976853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45935.264179976853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45935.264179976853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45935.264179976853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45935.264179976853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45935.264179976853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45935.264179976853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45935.264179976853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45935.264179976853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45935.264179976853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45935.264179976853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45935.264179976853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45935.264179976853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45935.264179976853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45935.264179976853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45935.264179976853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45935.264179976853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45935.264179976853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45935.264179976853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45935.264179976853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45935.264179976853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45935.264179976853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45935.264179976853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45935.264179976853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45935.264179976853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45935.264179976853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45935.264179976853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45935.264179976853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45935.264179976853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45935.264179976853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45935.264179976853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45935.264179976853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45935.264179976853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45935.264179976853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45935.264179976853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45935.264179976853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45935.264179976853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45935.264179976853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45935.264179976853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45935.264179976853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45935.264179976853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45935.264179976853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45935.264179976853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45935.264179976853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45935.264179976853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45935.264179976853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45935.264179976853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45935.264179976853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45935.264179976853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45935.264179976853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45935.264179976853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45935.264179976853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45935.264179976853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45935.264179976853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45935.264179976853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45935.264179976853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45935.264179976853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45935.264179976853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ref="G950:G1013" ca="1" si="15">IFERROR(NOW()-F950,"-")</f>
        <v>45935.264179976853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45935.264179976853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45935.264179976853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45935.264179976853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45935.264179976853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45935.264179976853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45935.264179976853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45935.264179976853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45935.264179976853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45935.264179976853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45935.264179976853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45935.264179976853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45935.264179976853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45935.264179976853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45935.264179976853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45935.264179976853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45935.264179976853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45935.264179976853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45935.264179976853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45935.264179976853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45935.264179976853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45935.264179976853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45935.264179976853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45935.264179976853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45935.264179976853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45935.264179976853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45935.264179976853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45935.264179976853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45935.264179976853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45935.264179976853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45935.264179976853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45935.264179976853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45935.264179976853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45935.264179976853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45935.264179976853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45935.264179976853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45935.264179976853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45935.264179976853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45935.264179976853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45935.264179976853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45935.264179976853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45935.264179976853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45935.264179976853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45935.264179976853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45935.264179976853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45935.264179976853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45935.264179976853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45935.264179976853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45935.264179976853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45935.264179976853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45935.264179976853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45935.264179976853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45935.264179976853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45935.264179976853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45935.264179976853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45935.264179976853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45935.264179976853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45935.264179976853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45935.264179976853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45935.264179976853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45935.264179976853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45935.264179976853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45935.264179976853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45935.264179976853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ref="G1014:G1077" ca="1" si="16">IFERROR(NOW()-F1014,"-")</f>
        <v>45935.264179976853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45935.264179976853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45935.264179976853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45935.264179976853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45935.264179976853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45935.264179976853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45935.264179976853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45935.264179976853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45935.264179976853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45935.264179976853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45935.264179976853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45935.264179976853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45935.264179976853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45935.264179976853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45935.264179976853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45935.264179976853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45935.264179976853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45935.264179976853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45935.264179976853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45935.264179976853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45935.264179976853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45935.264179976853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45935.264179976853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45935.264179976853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45935.264179976853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45935.264179976853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45935.264179976853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45935.264179976853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45935.264179976853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45935.264179976853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45935.264179976853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45935.264179976853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45935.264179976853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45935.264179976853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45935.264179976853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45935.264179976853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45935.264179976853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45935.264179976853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45935.264179976853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45935.264179976853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45935.264179976853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45935.264179976853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45935.264179976853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45935.264179976853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45935.264179976853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45935.264179976853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45935.264179976853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45935.264179976853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45935.264179976853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45935.264179976853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45935.264179976853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45935.264179976853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45935.264179976853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45935.264179976853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45935.264179976853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45935.264179976853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45935.264179976853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45935.264179976853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45935.264179976853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45935.264179976853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45935.264179976853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45935.264179976853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45935.264179976853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45935.264179976853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ref="G1078:G1141" ca="1" si="17">IFERROR(NOW()-F1078,"-")</f>
        <v>45935.264179976853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45935.264179976853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45935.264179976853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45935.264179976853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45935.264179976853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45935.264179976853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45935.264179976853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45935.264179976853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45935.264179976853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45935.264179976853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45935.264179976853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45935.264179976853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45935.264179976853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45935.264179976853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45935.264179976853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45935.264179976853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45935.264179976853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45935.264179976853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45935.264179976853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45935.264179976853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45935.264179976853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45935.264179976853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45935.264179976853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45935.264179976853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45935.264179976853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45935.264179976853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45935.264179976853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45935.264179976853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45935.264179976853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45935.264179976853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45935.264179976853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45935.264179976853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45935.264179976853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45935.264179976853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45935.264179976853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45935.264179976853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45935.264179976853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45935.264179976853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45935.264179976853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45935.264179976853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45935.264179976853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45935.264179976853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45935.264179976853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45935.264179976853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45935.264179976853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45935.264179976853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45935.264179976853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45935.264179976853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45935.264179976853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45935.264179976853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45935.264179976853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45935.264179976853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45935.264179976853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45935.264179976853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45935.264179976853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45935.264179976853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45935.264179976853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45935.264179976853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45935.264179976853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45935.264179976853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45935.264179976853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45935.264179976853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45935.264179976853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45935.264179976853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ref="G1142:G1205" ca="1" si="18">IFERROR(NOW()-F1142,"-")</f>
        <v>45935.264179976853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45935.264179976853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45935.264179976853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45935.264179976853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45935.264179976853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45935.264179976853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45935.264179976853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45935.264179976853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45935.264179976853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45935.264179976853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45935.264179976853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45935.264179976853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45935.264179976853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45935.264179976853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45935.264179976853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45935.264179976853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45935.264179976853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45935.264179976853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45935.264179976853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45935.264179976853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45935.264179976853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45935.264179976853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45935.264179976853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45935.264179976853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45935.264179976853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45935.264179976853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45935.264179976853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45935.264179976853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45935.264179976853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45935.264179976853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45935.264179976853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45935.264179976853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45935.264179976853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45935.264179976853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45935.264179976853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45935.264179976853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45935.264179976853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45935.264179976853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45935.264179976853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45935.264179976853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45935.264179976853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45935.264179976853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45935.264179976853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45935.264179976853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45935.264179976853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45935.264179976853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45935.264179976853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45935.264179976853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45935.264179976853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45935.264179976853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45935.264179976853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45935.264179976853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45935.264179976853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45935.264179976853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45935.264179976853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45935.264179976853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45935.264179976853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45935.264179976853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45935.264179976853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45935.264179976853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45935.264179976853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45935.264179976853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45935.264179976853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45935.264179976853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ref="G1206:G1220" ca="1" si="19">IFERROR(NOW()-F1206,"-")</f>
        <v>45935.264179976853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45935.264179976853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45935.264179976853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45935.264179976853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45935.264179976853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45935.264179976853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45935.264179976853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45935.264179976853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45935.264179976853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45935.264179976853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45935.264179976853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45935.264179976853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45935.264179976853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45935.264179976853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45935.264179976853</v>
      </c>
      <c r="H1220" s="22"/>
      <c r="I1220" s="19" t="str">
        <f>IFERROR(VLOOKUP(D1220,DB!A:F,6,0),"")</f>
        <v/>
      </c>
      <c r="J1220" s="18" t="str">
        <f>IFERROR(VLOOKUP(D1220,DB!A:G,7,0),"")</f>
        <v/>
      </c>
      <c r="K1220" s="50"/>
      <c r="L1220" s="23" t="str">
        <f>IFERROR(VLOOKUP(D1220,DB!A:I,9,0),"")</f>
        <v/>
      </c>
    </row>
  </sheetData>
  <dataValidations count="2">
    <dataValidation allowBlank="1" showInputMessage="1" showErrorMessage="1" sqref="E1" xr:uid="{5914219A-CB83-432D-936A-CC0CB6F3982A}"/>
    <dataValidation type="list" allowBlank="1" showInputMessage="1" showErrorMessage="1" sqref="E2:E122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F11" sqref="F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231.78346238425729</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4.3739021990768379</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3</v>
      </c>
      <c r="D4" s="107" t="s">
        <v>36308</v>
      </c>
      <c r="E4" s="112" t="s">
        <v>39045</v>
      </c>
      <c r="F4" s="113">
        <v>45934.702430555553</v>
      </c>
      <c r="G4" s="114">
        <f ca="1">IFERROR(NOW()-F4,"")</f>
        <v>0.5617494213001919</v>
      </c>
      <c r="H4" s="113">
        <v>45934.712175925924</v>
      </c>
      <c r="I4" s="110" t="str">
        <f>IFERROR(VLOOKUP(D4,DB!A:F,6,0),"")</f>
        <v>Generator-SG</v>
      </c>
      <c r="J4" s="110" t="str">
        <f>IFERROR(VLOOKUP(D4,DB!A:G,7,0),"")</f>
        <v>Dead</v>
      </c>
      <c r="K4" s="115" t="s">
        <v>39066</v>
      </c>
      <c r="L4" s="107" t="str">
        <f>IFERROR(VLOOKUP(D4,DB!A:I,9,0),"")</f>
        <v>Latis</v>
      </c>
    </row>
    <row r="5" spans="1:16" ht="31.5" customHeight="1">
      <c r="A5" s="110" t="s">
        <v>39067</v>
      </c>
      <c r="B5" s="110" t="str">
        <f>IFERROR(VLOOKUP(D5,DB!A:K,11,0),"")</f>
        <v>R4</v>
      </c>
      <c r="C5" s="111">
        <v>1</v>
      </c>
      <c r="D5" s="107" t="s">
        <v>27578</v>
      </c>
      <c r="E5" s="112" t="s">
        <v>38964</v>
      </c>
      <c r="F5" s="113">
        <v>45934.845833333333</v>
      </c>
      <c r="G5" s="114">
        <f ca="1">IFERROR(NOW()-F5,"")</f>
        <v>0.41834664352063555</v>
      </c>
      <c r="H5" s="113">
        <v>45934.813009259262</v>
      </c>
      <c r="I5" s="110" t="str">
        <f>IFERROR(VLOOKUP(D5,DB!A:F,6,0),"")</f>
        <v>SCECO</v>
      </c>
      <c r="J5" s="110" t="str">
        <f>IFERROR(VLOOKUP(D5,DB!A:G,7,0),"")</f>
        <v>Dead</v>
      </c>
      <c r="K5" s="115" t="s">
        <v>39068</v>
      </c>
      <c r="L5" s="107" t="str">
        <f>IFERROR(VLOOKUP(D5,DB!A:I,9,0),"")</f>
        <v>Latis</v>
      </c>
    </row>
    <row r="6" spans="1:16" ht="15" customHeight="1">
      <c r="A6" s="110" t="s">
        <v>39069</v>
      </c>
      <c r="B6" s="110" t="str">
        <f>IFERROR(VLOOKUP(D6,DB!A:K,11,0),"")</f>
        <v>R4</v>
      </c>
      <c r="C6" s="111">
        <v>1</v>
      </c>
      <c r="D6" s="107" t="s">
        <v>34306</v>
      </c>
      <c r="E6" s="112" t="s">
        <v>38964</v>
      </c>
      <c r="F6" s="113">
        <v>45934.995312500003</v>
      </c>
      <c r="G6" s="114">
        <f ca="1">IFERROR(NOW()-F6,"")</f>
        <v>0.26886747685057344</v>
      </c>
      <c r="H6" s="113">
        <v>45934.989328703705</v>
      </c>
      <c r="I6" s="110" t="str">
        <f>IFERROR(VLOOKUP(D6,DB!A:F,6,0),"")</f>
        <v>SCECO</v>
      </c>
      <c r="J6" s="110" t="str">
        <f>IFERROR(VLOOKUP(D6,DB!A:G,7,0),"")</f>
        <v>Dead</v>
      </c>
      <c r="K6" s="115" t="s">
        <v>39070</v>
      </c>
      <c r="L6" s="107" t="str">
        <f>IFERROR(VLOOKUP(D6,DB!A:I,9,0),"")</f>
        <v>Latis</v>
      </c>
    </row>
    <row r="7" spans="1:16" ht="15" customHeight="1">
      <c r="A7" s="110" t="s">
        <v>39071</v>
      </c>
      <c r="B7" s="110" t="str">
        <f>IFERROR(VLOOKUP(D7,DB!A:K,11,0),"")</f>
        <v>R4</v>
      </c>
      <c r="C7" s="111">
        <v>2</v>
      </c>
      <c r="D7" s="107" t="s">
        <v>25891</v>
      </c>
      <c r="E7" s="112" t="s">
        <v>38964</v>
      </c>
      <c r="F7" s="113">
        <v>45935.156944444447</v>
      </c>
      <c r="G7" s="114">
        <f ca="1">IFERROR(NOW()-F7,"")</f>
        <v>0.10723553240677575</v>
      </c>
      <c r="H7" s="113">
        <v>45935.07104166667</v>
      </c>
      <c r="I7" s="110" t="str">
        <f>IFERROR(VLOOKUP(D7,DB!A:F,6,0),"")</f>
        <v>Generator-SG</v>
      </c>
      <c r="J7" s="110" t="str">
        <f>IFERROR(VLOOKUP(D7,DB!A:G,7,0),"")</f>
        <v>Good</v>
      </c>
      <c r="K7" s="115" t="s">
        <v>39072</v>
      </c>
      <c r="L7" s="107" t="str">
        <f>IFERROR(VLOOKUP(D7,DB!A:I,9,0),"")</f>
        <v>Latis</v>
      </c>
    </row>
    <row r="8" spans="1:16" ht="15" customHeight="1">
      <c r="A8" s="110" t="s">
        <v>39073</v>
      </c>
      <c r="B8" s="110" t="str">
        <f>IFERROR(VLOOKUP(D8,DB!A:K,11,0),"")</f>
        <v>R4</v>
      </c>
      <c r="C8" s="111">
        <v>1</v>
      </c>
      <c r="D8" s="107" t="s">
        <v>35912</v>
      </c>
      <c r="E8" s="112" t="s">
        <v>38964</v>
      </c>
      <c r="F8" s="113"/>
      <c r="G8" s="114">
        <f ca="1">IFERROR(NOW()-F8,"")</f>
        <v>45935.264179976853</v>
      </c>
      <c r="H8" s="113">
        <v>45935.157523148147</v>
      </c>
      <c r="I8" s="110" t="str">
        <f>IFERROR(VLOOKUP(D8,DB!A:F,6,0),"")</f>
        <v>Generator-SG</v>
      </c>
      <c r="J8" s="110" t="str">
        <f>IFERROR(VLOOKUP(D8,DB!A:G,7,0),"")</f>
        <v>Dead</v>
      </c>
      <c r="K8" s="115" t="s">
        <v>39074</v>
      </c>
      <c r="L8" s="107" t="str">
        <f>IFERROR(VLOOKUP(D8,DB!A:I,9,0),"")</f>
        <v>Latis</v>
      </c>
    </row>
    <row r="9" spans="1:16" ht="15" customHeight="1">
      <c r="A9" s="110" t="s">
        <v>39075</v>
      </c>
      <c r="B9" s="110" t="str">
        <f>IFERROR(VLOOKUP(D9,DB!A:K,11,0),"")</f>
        <v>R4</v>
      </c>
      <c r="C9" s="111">
        <v>1</v>
      </c>
      <c r="D9" s="107" t="s">
        <v>34180</v>
      </c>
      <c r="E9" s="112" t="s">
        <v>38964</v>
      </c>
      <c r="F9" s="113">
        <v>45935.215810185182</v>
      </c>
      <c r="G9" s="114">
        <f ca="1">IFERROR(NOW()-F9,"")</f>
        <v>4.8369791671575513E-2</v>
      </c>
      <c r="H9" s="113">
        <v>45935.209687499999</v>
      </c>
      <c r="I9" s="110" t="str">
        <f>IFERROR(VLOOKUP(D9,DB!A:F,6,0),"")</f>
        <v>SCECO</v>
      </c>
      <c r="J9" s="110" t="str">
        <f>IFERROR(VLOOKUP(D9,DB!A:G,7,0),"")</f>
        <v>Dead</v>
      </c>
      <c r="K9" s="115" t="s">
        <v>39076</v>
      </c>
      <c r="L9" s="107" t="str">
        <f>IFERROR(VLOOKUP(D9,DB!A:I,9,0),"")</f>
        <v>Latis</v>
      </c>
    </row>
    <row r="10" spans="1:16" ht="15" customHeight="1">
      <c r="A10" s="110"/>
      <c r="B10" s="110" t="str">
        <f>IFERROR(VLOOKUP(D10,DB!A:K,11,0),"")</f>
        <v/>
      </c>
      <c r="C10" s="111"/>
      <c r="D10" s="107"/>
      <c r="E10" s="112"/>
      <c r="F10" s="113"/>
      <c r="G10" s="114">
        <f ca="1">IFERROR(NOW()-F10,"")</f>
        <v>45935.264179976853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45935.264179976853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45935.264179976853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45935.264179976853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45935.264179976853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45935.264179976853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45935.264179976853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45935.264179976853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45935.264179976853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45935.264179976853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45935.264179976853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45935.264179976853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45935.264179976853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45935.264179976853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45935.264179976853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45935.264179976853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45935.264179976853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45935.264179976853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45935.264179976853</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14" sqref="K1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39077</v>
      </c>
      <c r="B2" s="37" t="str">
        <f>IFERROR(VLOOKUP(D2,DB!A:K,11,0),"")</f>
        <v>R5</v>
      </c>
      <c r="C2" s="37">
        <v>3</v>
      </c>
      <c r="D2" s="37" t="s">
        <v>36000</v>
      </c>
      <c r="E2" s="37" t="s">
        <v>38964</v>
      </c>
      <c r="F2" s="38">
        <v>45891.832060185188</v>
      </c>
      <c r="G2" s="39">
        <f t="shared" ref="G2" ca="1" si="0">IFERROR(NOW()-F2,"-")</f>
        <v>43.432119791665173</v>
      </c>
      <c r="H2" s="38">
        <v>45891.790393518517</v>
      </c>
      <c r="I2" s="37" t="str">
        <f>IFERROR(VLOOKUP(D2,DB!A:F,6,0),"")</f>
        <v>Generator-SG</v>
      </c>
      <c r="J2" s="37" t="str">
        <f>IFERROR(VLOOKUP(D2,DB!A:G,7,0),"")</f>
        <v>Vandalized</v>
      </c>
      <c r="K2" s="37" t="s">
        <v>39078</v>
      </c>
      <c r="L2" s="37" t="str">
        <f>IFERROR(VLOOKUP(D2,DB!A:I,9,0),"")</f>
        <v>Latis</v>
      </c>
      <c r="M2" s="136"/>
    </row>
    <row r="3" spans="1:13" ht="30.75">
      <c r="A3" s="37" t="s">
        <v>39079</v>
      </c>
      <c r="B3" s="37" t="str">
        <f>IFERROR(VLOOKUP(D3,DB!A:K,11,0),"")</f>
        <v>R5</v>
      </c>
      <c r="C3" s="37">
        <v>1</v>
      </c>
      <c r="D3" s="37" t="s">
        <v>31295</v>
      </c>
      <c r="E3" s="37" t="s">
        <v>39045</v>
      </c>
      <c r="F3" s="38">
        <v>45926.188877314817</v>
      </c>
      <c r="G3" s="39">
        <f ca="1">IFERROR(NOW()-F3,"-")</f>
        <v>9.0753026620368473</v>
      </c>
      <c r="H3" s="38">
        <v>45926.158159722225</v>
      </c>
      <c r="I3" s="37" t="str">
        <f>IFERROR(VLOOKUP(D3,DB!A:F,6,0),"")</f>
        <v>SCECO</v>
      </c>
      <c r="J3" s="37" t="str">
        <f>IFERROR(VLOOKUP(D3,DB!A:G,7,0),"")</f>
        <v>Good</v>
      </c>
      <c r="K3" s="37" t="s">
        <v>39080</v>
      </c>
      <c r="L3" s="37" t="str">
        <f>IFERROR(VLOOKUP(D3,DB!A:I,9,0),"")</f>
        <v>Latis</v>
      </c>
      <c r="M3" s="136"/>
    </row>
    <row r="4" spans="1:13" ht="15">
      <c r="A4" s="37" t="s">
        <v>39081</v>
      </c>
      <c r="B4" s="37" t="str">
        <f>IFERROR(VLOOKUP(D4,DB!A:K,11,0),"")</f>
        <v>R5</v>
      </c>
      <c r="C4" s="37">
        <v>1</v>
      </c>
      <c r="D4" s="37" t="s">
        <v>35936</v>
      </c>
      <c r="E4" s="37" t="s">
        <v>38964</v>
      </c>
      <c r="F4" s="38">
        <v>45934.852303240739</v>
      </c>
      <c r="G4" s="39">
        <f ca="1">IFERROR(NOW()-F4,"-")</f>
        <v>0.41187673611420905</v>
      </c>
      <c r="H4" s="38">
        <v>45934.846458333333</v>
      </c>
      <c r="I4" s="37" t="str">
        <f>IFERROR(VLOOKUP(D4,DB!A:F,6,0),"")</f>
        <v>Generator-SG</v>
      </c>
      <c r="J4" s="37" t="str">
        <f>IFERROR(VLOOKUP(D4,DB!A:G,7,0),"")</f>
        <v>Vandalized</v>
      </c>
      <c r="K4" s="37" t="s">
        <v>39082</v>
      </c>
      <c r="L4" s="37" t="str">
        <f>IFERROR(VLOOKUP(D4,DB!A:I,9,0),"")</f>
        <v>Latis</v>
      </c>
      <c r="M4" s="136"/>
    </row>
    <row r="5" spans="1:13" ht="15">
      <c r="A5" s="37" t="s">
        <v>39083</v>
      </c>
      <c r="B5" s="37" t="str">
        <f>IFERROR(VLOOKUP(D5,DB!A:K,11,0),"")</f>
        <v>R5</v>
      </c>
      <c r="C5" s="37">
        <v>1</v>
      </c>
      <c r="D5" s="137" t="s">
        <v>35786</v>
      </c>
      <c r="E5" s="37" t="s">
        <v>38964</v>
      </c>
      <c r="F5" s="38">
        <v>45935.085520833331</v>
      </c>
      <c r="G5" s="39">
        <f ca="1">IFERROR(NOW()-F5,"-")</f>
        <v>0.17865914352296386</v>
      </c>
      <c r="H5" s="38">
        <v>45935.078923611109</v>
      </c>
      <c r="I5" s="37" t="str">
        <f>IFERROR(VLOOKUP(D5,DB!A:F,6,0),"")</f>
        <v>Generator-SG</v>
      </c>
      <c r="J5" s="37" t="str">
        <f>IFERROR(VLOOKUP(D5,DB!A:G,7,0),"")</f>
        <v>Vandalized</v>
      </c>
      <c r="K5" s="37" t="s">
        <v>39084</v>
      </c>
      <c r="L5" s="37" t="str">
        <f>IFERROR(VLOOKUP(D5,DB!A:I,9,0),"")</f>
        <v>Latis</v>
      </c>
      <c r="M5" s="136"/>
    </row>
    <row r="6" spans="1:13" ht="15">
      <c r="A6" s="37"/>
      <c r="B6" s="37" t="str">
        <f>IFERROR(VLOOKUP(D6,DB!A:K,11,0),"")</f>
        <v/>
      </c>
      <c r="C6" s="37"/>
      <c r="D6" s="37"/>
      <c r="E6" s="37"/>
      <c r="F6" s="38"/>
      <c r="G6" s="39">
        <f ca="1">IFERROR(NOW()-F6,"-")</f>
        <v>45935.264179976853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45935.264179976853</v>
      </c>
      <c r="H7" s="38"/>
      <c r="I7" s="37" t="str">
        <f>IFERROR(VLOOKUP(D7,DB!A:F,6,0),"")</f>
        <v/>
      </c>
      <c r="J7" s="37" t="str">
        <f>IFERROR(VLOOKUP(D7,DB!A:G,7,0),"")</f>
        <v/>
      </c>
      <c r="K7" s="37"/>
      <c r="L7" s="37" t="str">
        <f>IFERROR(VLOOKUP(D7,DB!A:I,9,0),"")</f>
        <v/>
      </c>
      <c r="M7" s="136"/>
    </row>
    <row r="8" spans="1:13" ht="15.75">
      <c r="A8" s="37"/>
      <c r="B8" s="37" t="str">
        <f>IFERROR(VLOOKUP(D8,DB!A:K,11,0),"")</f>
        <v/>
      </c>
      <c r="C8" s="37"/>
      <c r="D8" s="141"/>
      <c r="E8" s="37"/>
      <c r="F8" s="38"/>
      <c r="G8" s="39">
        <f ca="1">IFERROR(NOW()-F8,"-")</f>
        <v>45935.264179976853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45935.264179976853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45935.264179976853</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45935.264179976853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45935.264179976853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45935.264179976853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45935.264179976853</v>
      </c>
      <c r="H14" s="38"/>
      <c r="I14" s="37" t="str">
        <f>IFERROR(VLOOKUP(D14,DB!A:F,6,0),"")</f>
        <v/>
      </c>
      <c r="J14" s="37" t="str">
        <f>IFERROR(VLOOKUP(D14,DB!A:G,7,0),"")</f>
        <v/>
      </c>
      <c r="K14" s="37"/>
      <c r="L14" s="37" t="str">
        <f>IFERROR(VLOOKUP(D14,DB!A:I,9,0),"")</f>
        <v/>
      </c>
      <c r="M14" s="136"/>
    </row>
    <row r="15" spans="1:13" ht="15">
      <c r="A15" s="92"/>
      <c r="B15" s="92" t="str">
        <f>IFERROR(VLOOKUP(D15,DB!A:K,11,0),"")</f>
        <v/>
      </c>
      <c r="C15" s="92"/>
      <c r="D15" s="92"/>
      <c r="E15" s="92"/>
      <c r="F15" s="134"/>
      <c r="G15" s="135">
        <f ca="1">IFERROR(NOW()-F15,"-")</f>
        <v>45935.264179976853</v>
      </c>
      <c r="H15" s="134"/>
      <c r="I15" s="92" t="str">
        <f>IFERROR(VLOOKUP(D15,DB!A:F,6,0),"")</f>
        <v/>
      </c>
      <c r="J15" s="92" t="str">
        <f>IFERROR(VLOOKUP(D15,DB!A:G,7,0),"")</f>
        <v/>
      </c>
      <c r="K15" s="92"/>
      <c r="L15" s="92" t="str">
        <f>IFERROR(VLOOKUP(D15,DB!A:I,9,0),"")</f>
        <v/>
      </c>
      <c r="M15" s="136"/>
    </row>
    <row r="16" spans="1:13" ht="15">
      <c r="A16" s="37"/>
      <c r="B16" s="37" t="str">
        <f>IFERROR(VLOOKUP(D16,DB!A:K,11,0),"")</f>
        <v/>
      </c>
      <c r="C16" s="37"/>
      <c r="D16" s="37"/>
      <c r="E16" s="37"/>
      <c r="F16" s="38"/>
      <c r="G16" s="39">
        <f ca="1">IFERROR(NOW()-F16,"-")</f>
        <v>45935.264179976853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45935.264179976853</v>
      </c>
      <c r="H17" s="38"/>
      <c r="I17" s="37" t="str">
        <f>IFERROR(VLOOKUP(D17,DB!A:F,6,0),"")</f>
        <v/>
      </c>
      <c r="J17" s="37" t="str">
        <f>IFERROR(VLOOKUP(D17,DB!A:G,7,0),"")</f>
        <v/>
      </c>
      <c r="K17" s="37"/>
      <c r="L17" s="37" t="str">
        <f>IFERROR(VLOOKUP(D17,DB!A:I,9,0),"")</f>
        <v/>
      </c>
      <c r="M17" s="136"/>
    </row>
    <row r="18" spans="1:13" ht="15.75">
      <c r="A18" s="37"/>
      <c r="B18" s="37" t="str">
        <f>IFERROR(VLOOKUP(D18,DB!A:K,11,0),"")</f>
        <v/>
      </c>
      <c r="C18" s="37"/>
      <c r="D18" s="141"/>
      <c r="E18" s="37"/>
      <c r="F18" s="38"/>
      <c r="G18" s="39">
        <f ca="1">IFERROR(NOW()-F18,"-")</f>
        <v>45935.264179976853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45935.264179976853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45935.264179976853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45935.264179976853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45935.264179976853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45935.264179976853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45935.264179976853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45935.264179976853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45935.264179976853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45935.264179976853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45935.264179976853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45935.264179976853</v>
      </c>
      <c r="H29" s="38"/>
      <c r="I29" s="37" t="str">
        <f>IFERROR(VLOOKUP(D29,DB!A:F,6,0),"")</f>
        <v/>
      </c>
      <c r="J29" s="37" t="str">
        <f>IFERROR(VLOOKUP(D29,DB!A:G,7,0),"")</f>
        <v/>
      </c>
      <c r="K29" s="37"/>
      <c r="L29" s="37" t="str">
        <f>IFERROR(VLOOKUP(D29,DB!A:I,9,0),"")</f>
        <v/>
      </c>
      <c r="M29" s="136"/>
    </row>
    <row r="30" spans="1:13" ht="15">
      <c r="A30" s="37"/>
      <c r="B30" s="37" t="str">
        <f>IFERROR(VLOOKUP(D30,DB!A:K,11,0),"")</f>
        <v/>
      </c>
      <c r="C30" s="37"/>
      <c r="D30"/>
      <c r="E30" s="37"/>
      <c r="F30" s="38"/>
      <c r="G30" s="39">
        <f ca="1">IFERROR(NOW()-F30,"-")</f>
        <v>45935.264179976853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45935.264179976853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45935.264179976853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45935.264179976853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45935.264179976853</v>
      </c>
      <c r="H34" s="38"/>
      <c r="I34" s="37" t="str">
        <f>IFERROR(VLOOKUP(D34,DB!A:F,6,0),"")</f>
        <v/>
      </c>
      <c r="J34" s="37" t="str">
        <f>IFERROR(VLOOKUP(D34,DB!A:G,7,0),"")</f>
        <v/>
      </c>
      <c r="K34" s="37"/>
      <c r="L34" s="37" t="str">
        <f>IFERROR(VLOOKUP(D34,DB!A:I,9,0),"")</f>
        <v/>
      </c>
      <c r="M34" s="136"/>
    </row>
    <row r="35" spans="1:13" ht="15">
      <c r="A35" s="37"/>
      <c r="B35" s="37" t="str">
        <f>IFERROR(VLOOKUP(D35,DB!A:K,11,0),"")</f>
        <v/>
      </c>
      <c r="C35" s="37"/>
      <c r="D35"/>
      <c r="E35" s="37"/>
      <c r="F35" s="38"/>
      <c r="G35" s="39">
        <f ca="1">IFERROR(NOW()-F35,"-")</f>
        <v>45935.264179976853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45935.264179976853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45935.264179976853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45935.264179976853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45935.264179976853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45935.264179976853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45935.264179976853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45935.264179976853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45935.264179976853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45935.264179976853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45935.264179976853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45935.264179976853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45935.264179976853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45935.264179976853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45935.264179976853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45935.264179976853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45935.264179976853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45935.264179976853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45935.264179976853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45935.264179976853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45935.264179976853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45935.264179976853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45935.264179976853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45935.264179976853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45935.264179976853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45935.264179976853</v>
      </c>
      <c r="H60" s="38"/>
      <c r="I60" s="37" t="str">
        <f>IFERROR(VLOOKUP(D60,DB!A:F,6,0),"")</f>
        <v/>
      </c>
      <c r="J60" s="37" t="str">
        <f>IFERROR(VLOOKUP(D60,DB!A:G,7,0),"")</f>
        <v/>
      </c>
      <c r="K60" s="37"/>
      <c r="L60" s="37" t="str">
        <f>IFERROR(VLOOKUP(D60,DB!A:I,9,0),"")</f>
        <v/>
      </c>
      <c r="M60" s="136"/>
    </row>
    <row r="61" spans="1:13" ht="15">
      <c r="A61" s="92"/>
      <c r="B61" s="92" t="str">
        <f>IFERROR(VLOOKUP(D61,DB!A:K,11,0),"")</f>
        <v/>
      </c>
      <c r="C61" s="92"/>
      <c r="D61" s="92"/>
      <c r="E61" s="92"/>
      <c r="F61" s="134"/>
      <c r="G61" s="135">
        <f ca="1">IFERROR(NOW()-F61,"-")</f>
        <v>45935.264179976853</v>
      </c>
      <c r="H61" s="134"/>
      <c r="I61" s="92" t="str">
        <f>IFERROR(VLOOKUP(D61,DB!A:F,6,0),"")</f>
        <v/>
      </c>
      <c r="J61" s="92" t="str">
        <f>IFERROR(VLOOKUP(D61,DB!A:G,7,0),"")</f>
        <v/>
      </c>
      <c r="K61" s="92"/>
      <c r="L61" s="92" t="str">
        <f>IFERROR(VLOOKUP(D61,DB!A:I,9,0),"")</f>
        <v/>
      </c>
      <c r="M61" s="136"/>
    </row>
    <row r="62" spans="1:13" ht="15">
      <c r="A62" s="92"/>
      <c r="B62" s="92" t="str">
        <f>IFERROR(VLOOKUP(D62,DB!A:K,11,0),"")</f>
        <v/>
      </c>
      <c r="C62" s="92"/>
      <c r="D62" s="92"/>
      <c r="E62" s="92"/>
      <c r="F62" s="134"/>
      <c r="G62" s="135">
        <f ca="1">IFERROR(NOW()-F62,"-")</f>
        <v>45935.264179976853</v>
      </c>
      <c r="H62" s="134"/>
      <c r="I62" s="92" t="str">
        <f>IFERROR(VLOOKUP(D62,DB!A:F,6,0),"")</f>
        <v/>
      </c>
      <c r="J62" s="92" t="str">
        <f>IFERROR(VLOOKUP(D62,DB!A:G,7,0),"")</f>
        <v/>
      </c>
      <c r="K62" s="92"/>
      <c r="L62" s="92" t="str">
        <f>IFERROR(VLOOKUP(D62,DB!A:I,9,0),"")</f>
        <v/>
      </c>
    </row>
    <row r="63" spans="1:13" ht="15">
      <c r="A63" s="37"/>
      <c r="B63" s="37" t="str">
        <f>IFERROR(VLOOKUP(D63,DB!A:K,11,0),"")</f>
        <v/>
      </c>
      <c r="C63" s="37"/>
      <c r="D63" s="37"/>
      <c r="E63" s="37"/>
      <c r="F63" s="38"/>
      <c r="G63" s="39">
        <f ca="1">IFERROR(NOW()-F63,"-")</f>
        <v>45935.264179976853</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45935.264179976853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45935.264179976853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45935.264179976853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45935.264179976853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45935.264179976853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45935.264179976853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45935.264179976853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45935.264179976853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45935.264179976853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45935.264179976853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45935.264179976853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45935.264179976853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45935.264179976853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45935.264179976853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45935.264179976853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45935.264179976853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45935.264179976853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45935.264179976853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45935.264179976853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45935.264179976853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45935.264179976853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45935.264179976853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45935.264179976853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45935.264179976853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45935.264179976853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45935.264179976853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45935.264179976853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45935.264179976853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45935.264179976853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45935.264179976853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45935.264179976853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45935.264179976853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45935.264179976853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45935.264179976853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45935.264179976853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45935.264179976853</v>
      </c>
      <c r="H99" s="38"/>
      <c r="I99" s="37" t="str">
        <f>IFERROR(VLOOKUP(D99,DB!A:F,6,0),"")</f>
        <v/>
      </c>
      <c r="J99" s="37" t="str">
        <f>IFERROR(VLOOKUP(D99,DB!A:G,7,0),"")</f>
        <v/>
      </c>
      <c r="K99" s="37"/>
      <c r="L99" s="37" t="str">
        <f>IFERROR(VLOOKUP(D99,DB!A:I,9,0),"")</f>
        <v/>
      </c>
    </row>
    <row r="100" spans="1:12" ht="15">
      <c r="A100" s="92"/>
      <c r="B100" s="92" t="str">
        <f>IFERROR(VLOOKUP(D100,DB!A:K,11,0),"")</f>
        <v/>
      </c>
      <c r="C100" s="92"/>
      <c r="D100" s="92"/>
      <c r="E100" s="92"/>
      <c r="F100" s="134"/>
      <c r="G100" s="135">
        <f ca="1">IFERROR(NOW()-F100,"-")</f>
        <v>45935.264179976853</v>
      </c>
      <c r="H100" s="134"/>
      <c r="I100" s="92" t="str">
        <f>IFERROR(VLOOKUP(D100,DB!A:F,6,0),"")</f>
        <v/>
      </c>
      <c r="J100" s="92" t="str">
        <f>IFERROR(VLOOKUP(D100,DB!A:G,7,0),"")</f>
        <v/>
      </c>
      <c r="K100" s="92"/>
      <c r="L100" s="92" t="str">
        <f>IFERROR(VLOOKUP(D100,DB!A:I,9,0),"")</f>
        <v/>
      </c>
    </row>
    <row r="101" spans="1:12" ht="15">
      <c r="A101" s="37"/>
      <c r="B101" s="37" t="str">
        <f>IFERROR(VLOOKUP(D101,DB!A:K,11,0),"")</f>
        <v/>
      </c>
      <c r="C101" s="37"/>
      <c r="D101" s="37"/>
      <c r="E101" s="37"/>
      <c r="F101" s="38"/>
      <c r="G101" s="39">
        <f ca="1">IFERROR(NOW()-F101,"-")</f>
        <v>45935.264179976853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45935.264179976853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45935.264179976853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45935.264179976853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45935.264179976853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45935.264179976853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45935.264179976853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45935.264179976853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45935.264179976853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45935.264179976853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45935.264179976853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45935.264179976853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45935.264179976853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45935.264179976853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45935.264179976853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45935.264179976853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45935.264179976853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45935.264179976853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45935.264179976853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45935.264179976853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45935.264179976853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45935.264179976853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45935.264179976853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45935.264179976853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45935.264179976853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45935.264179976853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45935.264179976853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45935.264179976853</v>
      </c>
      <c r="H128" s="38"/>
      <c r="I128" s="37" t="str">
        <f>IFERROR(VLOOKUP(D128,DB!A:F,6,0),"")</f>
        <v/>
      </c>
      <c r="J128" s="37" t="str">
        <f>IFERROR(VLOOKUP(D128,DB!A:G,7,0),"")</f>
        <v/>
      </c>
      <c r="K128" s="37"/>
      <c r="L128" s="37" t="str">
        <f>IFERROR(VLOOKUP(D128,DB!A:I,9,0),"")</f>
        <v/>
      </c>
    </row>
    <row r="129" spans="1:12" ht="15">
      <c r="A129" s="92"/>
      <c r="B129" s="92" t="str">
        <f>IFERROR(VLOOKUP(D129,DB!A:K,11,0),"")</f>
        <v/>
      </c>
      <c r="C129" s="92"/>
      <c r="D129" s="92"/>
      <c r="E129" s="92"/>
      <c r="F129" s="134"/>
      <c r="G129" s="135">
        <f ca="1">IFERROR(NOW()-F129,"-")</f>
        <v>45935.264179976853</v>
      </c>
      <c r="H129" s="134"/>
      <c r="I129" s="92" t="str">
        <f>IFERROR(VLOOKUP(D129,DB!A:F,6,0),"")</f>
        <v/>
      </c>
      <c r="J129" s="92" t="str">
        <f>IFERROR(VLOOKUP(D129,DB!A:G,7,0),"")</f>
        <v/>
      </c>
      <c r="K129" s="92"/>
      <c r="L129" s="92" t="str">
        <f>IFERROR(VLOOKUP(D129,DB!A:I,9,0),"")</f>
        <v/>
      </c>
    </row>
    <row r="130" spans="1:12" ht="15">
      <c r="A130" s="37"/>
      <c r="B130" s="37" t="str">
        <f>IFERROR(VLOOKUP(D130,DB!A:K,11,0),"")</f>
        <v/>
      </c>
      <c r="C130" s="37"/>
      <c r="D130" s="37"/>
      <c r="E130" s="37"/>
      <c r="F130" s="38"/>
      <c r="G130" s="39">
        <f ca="1">IFERROR(NOW()-F130,"-")</f>
        <v>45935.264179976853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45935.264179976853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45935.264179976853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45935.264179976853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45935.264179976853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45935.264179976853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45935.264179976853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45935.264179976853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45935.264179976853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45935.264179976853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45935.264179976853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45935.264179976853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45935.264179976853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45935.264179976853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45935.264179976853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45935.264179976853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45935.264179976853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45935.264179976853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45935.264179976853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45935.264179976853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45935.264179976853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45935.264179976853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45935.264179976853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45935.264179976853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45935.264179976853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45935.264179976853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45935.264179976853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45935.264179976853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45935.264179976853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45935.264179976853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45935.264179976853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45935.264179976853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45935.264179976853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45935.264179976853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45935.264179976853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45935.264179976853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45935.264179976853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45935.264179976853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45935.264179976853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45935.264179976853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45935.264179976853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45935.264179976853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45935.264179976853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45935.264179976853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45935.264179976853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45935.264179976853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45935.264179976853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45935.264179976853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45935.264179976853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45935.264179976853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45935.264179976853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45935.264179976853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45935.264179976853</v>
      </c>
      <c r="H182" s="38"/>
      <c r="I182" s="37" t="str">
        <f>IFERROR(VLOOKUP(D182,DB!A:F,6,0),"")</f>
        <v/>
      </c>
      <c r="J182" s="37" t="str">
        <f>IFERROR(VLOOKUP(D182,DB!A:G,7,0),"")</f>
        <v/>
      </c>
      <c r="K182" s="37"/>
      <c r="L182" s="37" t="str">
        <f>IFERROR(VLOOKUP(D182,DB!A:I,9,0),"")</f>
        <v/>
      </c>
    </row>
    <row r="183" spans="1:12" ht="15">
      <c r="A183" s="92"/>
      <c r="B183" s="92" t="str">
        <f>IFERROR(VLOOKUP(D183,DB!A:K,11,0),"")</f>
        <v/>
      </c>
      <c r="C183" s="92"/>
      <c r="D183" s="92"/>
      <c r="E183" s="92"/>
      <c r="F183" s="134"/>
      <c r="G183" s="135">
        <f ca="1">IFERROR(NOW()-F183,"-")</f>
        <v>45935.264179976853</v>
      </c>
      <c r="H183" s="134"/>
      <c r="I183" s="92" t="str">
        <f>IFERROR(VLOOKUP(D183,DB!A:F,6,0),"")</f>
        <v/>
      </c>
      <c r="J183" s="92" t="str">
        <f>IFERROR(VLOOKUP(D183,DB!A:G,7,0),"")</f>
        <v/>
      </c>
      <c r="K183" s="92"/>
      <c r="L183" s="92" t="str">
        <f>IFERROR(VLOOKUP(D183,DB!A:I,9,0),"")</f>
        <v/>
      </c>
    </row>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60" ht="15"/>
    <row r="461" ht="15"/>
    <row r="462" ht="15"/>
    <row r="463" ht="15"/>
    <row r="464" ht="15"/>
    <row r="465" ht="15"/>
    <row r="466" ht="15"/>
    <row r="467"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2" ht="15"/>
    <row r="503" ht="15"/>
    <row r="504" ht="15"/>
    <row r="505" ht="15"/>
    <row r="506" ht="15"/>
    <row r="507" ht="15"/>
    <row r="508" ht="15"/>
    <row r="509" ht="15"/>
    <row r="510" ht="15"/>
    <row r="511" ht="15"/>
    <row r="513" ht="15"/>
    <row r="514" ht="15"/>
    <row r="515" ht="15"/>
    <row r="518" ht="15"/>
    <row r="519" ht="15"/>
    <row r="520" ht="15"/>
    <row r="521"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3" ht="15"/>
    <row r="834" ht="15"/>
    <row r="835" ht="15"/>
    <row r="836" ht="15"/>
    <row r="837" ht="15"/>
    <row r="838" ht="15"/>
    <row r="842" ht="15"/>
    <row r="843" ht="15"/>
    <row r="853" ht="15"/>
    <row r="858" ht="15"/>
    <row r="869" ht="15"/>
    <row r="870" ht="15"/>
    <row r="877" ht="15"/>
    <row r="878" ht="15"/>
    <row r="882" ht="15"/>
    <row r="883" ht="15"/>
    <row r="884" ht="15"/>
    <row r="891" ht="15"/>
    <row r="892" ht="15"/>
    <row r="893" ht="15"/>
    <row r="894" ht="15"/>
    <row r="896" ht="15"/>
    <row r="897" ht="15"/>
    <row r="898" ht="15"/>
    <row r="901" ht="15"/>
    <row r="902" ht="15"/>
    <row r="903" ht="15"/>
    <row r="904" ht="15"/>
    <row r="906" ht="15"/>
    <row r="907" ht="15"/>
    <row r="908" ht="15"/>
    <row r="909" ht="15"/>
    <row r="910" ht="15"/>
    <row r="911" ht="15"/>
    <row r="913" ht="15"/>
    <row r="914" ht="15"/>
    <row r="916" ht="15"/>
    <row r="917" ht="15"/>
    <row r="919" ht="15"/>
    <row r="920" ht="15"/>
    <row r="921" ht="15"/>
    <row r="923" ht="15"/>
    <row r="924" ht="15"/>
    <row r="925" ht="15"/>
    <row r="926" ht="15"/>
    <row r="927" ht="15"/>
    <row r="931" ht="15"/>
    <row r="932" ht="15"/>
    <row r="933" ht="15"/>
    <row r="934" ht="15"/>
    <row r="937" ht="15"/>
    <row r="938" ht="15"/>
    <row r="941" ht="15"/>
    <row r="982" ht="15"/>
    <row r="983" ht="15"/>
    <row r="986" ht="15"/>
    <row r="987" ht="15"/>
    <row r="994" ht="15"/>
    <row r="995" ht="15"/>
    <row r="998" ht="15"/>
    <row r="1000" ht="15"/>
    <row r="1002" ht="15"/>
    <row r="1003" ht="15"/>
    <row r="1004" ht="15"/>
    <row r="1007" ht="15"/>
    <row r="1008" ht="15"/>
    <row r="1010" ht="15"/>
    <row r="1013" ht="15"/>
    <row r="1014" ht="15"/>
    <row r="1016" ht="15"/>
    <row r="1017" ht="15"/>
    <row r="1018" ht="15"/>
    <row r="1019" ht="15"/>
    <row r="1020" ht="15"/>
    <row r="1023" ht="15"/>
    <row r="1024" ht="15"/>
    <row r="1025" ht="15"/>
    <row r="1026" ht="15"/>
    <row r="1027" ht="15"/>
    <row r="1028" ht="15"/>
    <row r="1030" ht="15"/>
    <row r="1032" ht="15"/>
    <row r="1034" ht="15"/>
    <row r="1035" ht="15"/>
    <row r="1036" ht="15"/>
    <row r="1038" ht="15"/>
    <row r="1039" ht="15"/>
    <row r="1040" ht="15"/>
    <row r="1041" ht="15"/>
    <row r="1042" ht="15"/>
    <row r="1043" ht="15"/>
    <row r="1044" ht="15"/>
    <row r="1046" ht="15"/>
    <row r="1047" ht="15"/>
    <row r="1048" ht="15"/>
    <row r="1053" ht="15"/>
    <row r="1054" ht="15"/>
    <row r="1058" ht="15"/>
    <row r="1059" ht="15"/>
    <row r="1060" ht="15"/>
    <row r="1063" ht="15"/>
    <row r="1065" ht="15"/>
    <row r="1069" ht="15"/>
    <row r="1073" ht="15"/>
    <row r="1079" ht="15"/>
    <row r="1080" ht="15"/>
    <row r="1082" ht="15"/>
    <row r="1083" ht="15"/>
    <row r="1085" ht="15"/>
    <row r="1088" ht="15"/>
    <row r="1089" ht="15"/>
    <row r="1091" ht="15"/>
    <row r="1093" ht="15"/>
    <row r="1095" ht="15"/>
    <row r="1097" ht="15"/>
    <row r="1098" ht="15"/>
    <row r="1099" ht="15"/>
    <row r="1101" ht="15"/>
    <row r="1102" ht="15"/>
    <row r="1103" ht="15"/>
    <row r="1104" ht="15"/>
    <row r="1107" ht="15"/>
    <row r="1281" ht="15"/>
    <row r="1282" ht="15"/>
    <row r="1292" ht="15"/>
    <row r="1293" ht="15"/>
    <row r="1294" ht="15"/>
    <row r="1300" ht="15"/>
    <row r="1301" ht="15"/>
    <row r="1302" ht="15"/>
    <row r="1303" ht="15"/>
    <row r="1305" ht="15"/>
    <row r="1308" ht="15"/>
    <row r="1309" ht="15"/>
    <row r="1310" ht="15"/>
    <row r="1311" ht="15"/>
    <row r="1313" ht="15"/>
    <row r="1314" ht="15"/>
    <row r="1316" ht="15"/>
    <row r="1317" ht="15"/>
    <row r="1318" ht="15"/>
    <row r="1319" ht="15"/>
    <row r="1321" ht="15"/>
    <row r="1322" ht="15"/>
    <row r="1323" ht="15"/>
    <row r="1326" ht="15"/>
    <row r="1327" ht="15"/>
    <row r="1330" ht="15"/>
    <row r="1331" ht="15"/>
    <row r="1332" ht="15"/>
    <row r="1333" ht="15"/>
    <row r="1334" ht="15"/>
    <row r="1335" ht="15"/>
    <row r="1336" ht="15"/>
    <row r="1337" ht="15"/>
    <row r="1339" ht="15"/>
    <row r="1341" ht="15"/>
    <row r="1342" ht="15"/>
    <row r="1343" ht="15"/>
    <row r="1346" ht="15"/>
    <row r="1356" ht="15"/>
    <row r="1359" ht="15"/>
    <row r="1360" ht="15"/>
    <row r="1364" ht="15"/>
    <row r="1368" ht="15"/>
    <row r="1371" ht="15"/>
    <row r="1373" ht="15"/>
    <row r="1374" ht="15"/>
    <row r="1377" ht="15"/>
    <row r="1379" ht="15"/>
    <row r="1381" ht="15"/>
    <row r="1382" ht="15"/>
  </sheetData>
  <dataValidations count="2">
    <dataValidation allowBlank="1" showInputMessage="1" showErrorMessage="1" sqref="E1" xr:uid="{920C6338-E771-4DAE-8C89-92A9093EA4DE}"/>
    <dataValidation type="list" allowBlank="1" showInputMessage="1" showErrorMessage="1" sqref="E2:E18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39085</v>
      </c>
      <c r="B2" s="137" t="s">
        <v>5398</v>
      </c>
      <c r="C2" s="137">
        <v>1</v>
      </c>
      <c r="D2" s="137" t="s">
        <v>32861</v>
      </c>
      <c r="E2" s="137" t="s">
        <v>39086</v>
      </c>
      <c r="F2" s="138">
        <v>45933.880972222221</v>
      </c>
      <c r="G2" s="139">
        <f ca="1">IFERROR(NOW()-F2,"-")</f>
        <v>1.3832077546321671</v>
      </c>
      <c r="H2" s="140">
        <v>45929.455266203702</v>
      </c>
      <c r="I2" s="137" t="str">
        <f>IFERROR(VLOOKUP(D2,DB!A:F,6,0),"")</f>
        <v>SCECO</v>
      </c>
      <c r="J2" s="137" t="str">
        <f>IFERROR(VLOOKUP(D2,DB!A:G,7,0),"")</f>
        <v>In progress</v>
      </c>
      <c r="K2" s="137" t="s">
        <v>39087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39088</v>
      </c>
      <c r="B3" s="137" t="s">
        <v>5398</v>
      </c>
      <c r="C3" s="137">
        <v>1</v>
      </c>
      <c r="D3" s="137" t="s">
        <v>34463</v>
      </c>
      <c r="E3" s="137" t="s">
        <v>39086</v>
      </c>
      <c r="F3" s="138">
        <v>45926.772847222222</v>
      </c>
      <c r="G3" s="139">
        <f ca="1">IFERROR(NOW()-F3,"-")</f>
        <v>8.4913327546310029</v>
      </c>
      <c r="H3" s="140">
        <v>45927.449074074102</v>
      </c>
      <c r="I3" s="137" t="str">
        <f>IFERROR(VLOOKUP(D3,DB!A:F,6,0),"")</f>
        <v>SCECO</v>
      </c>
      <c r="J3" s="137" t="str">
        <f>IFERROR(VLOOKUP(D3,DB!A:G,7,0),"")</f>
        <v>Weak</v>
      </c>
      <c r="K3" s="137" t="s">
        <v>39087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39089</v>
      </c>
      <c r="B4" s="137" t="s">
        <v>5398</v>
      </c>
      <c r="C4" s="137">
        <v>1</v>
      </c>
      <c r="D4" s="137" t="s">
        <v>33408</v>
      </c>
      <c r="E4" s="137" t="s">
        <v>38964</v>
      </c>
      <c r="F4" s="138">
        <v>45934.942245370374</v>
      </c>
      <c r="G4" s="139">
        <f ca="1">IFERROR(NOW()-F4,"-")</f>
        <v>0.3219346064797719</v>
      </c>
      <c r="H4" s="140">
        <v>45934.470231481479</v>
      </c>
      <c r="I4" s="137" t="str">
        <f>IFERROR(VLOOKUP(D4,DB!A:F,6,0),"")</f>
        <v>SCECO</v>
      </c>
      <c r="J4" s="137" t="str">
        <f>IFERROR(VLOOKUP(D4,DB!A:G,7,0),"")</f>
        <v>Dead</v>
      </c>
      <c r="K4" s="137" t="s">
        <v>39087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39090</v>
      </c>
      <c r="B5" s="137" t="str">
        <f>IFERROR(VLOOKUP(D5,DB!A:K,11,0),"")</f>
        <v>R6</v>
      </c>
      <c r="C5" s="137">
        <v>1</v>
      </c>
      <c r="D5" s="137" t="s">
        <v>33684</v>
      </c>
      <c r="E5" s="137" t="s">
        <v>38964</v>
      </c>
      <c r="F5" s="140">
        <v>45933.705324074072</v>
      </c>
      <c r="G5" s="139">
        <f ca="1">IFERROR(NOW()-F5,"-")</f>
        <v>1.5588559027819429</v>
      </c>
      <c r="H5" s="140">
        <v>45933.228229166663</v>
      </c>
      <c r="I5" s="137" t="str">
        <f>IFERROR(VLOOKUP(D5,DB!A:F,6,0),"")</f>
        <v>SCECO</v>
      </c>
      <c r="J5" s="137" t="str">
        <f>IFERROR(VLOOKUP(D5,DB!A:G,7,0),"")</f>
        <v>Weak</v>
      </c>
      <c r="K5" s="137" t="s">
        <v>39091</v>
      </c>
      <c r="L5" s="137" t="str">
        <f>IFERROR(VLOOKUP(D5,DB!A:I,9,0),"")</f>
        <v>Latis</v>
      </c>
    </row>
    <row r="6" spans="1:16383" ht="31.5" customHeight="1">
      <c r="A6" s="121"/>
      <c r="B6" s="137" t="str">
        <f>IFERROR(VLOOKUP(D6,DB!A:K,11,0),"")</f>
        <v/>
      </c>
      <c r="C6" s="137"/>
      <c r="D6" s="137"/>
      <c r="E6" s="137"/>
      <c r="F6" s="137"/>
      <c r="G6" s="137">
        <f ca="1">IFERROR(NOW()-F6,"-")</f>
        <v>45935.264179976853</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45935.264179976853</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45935.264179976853</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45935.264179976853</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45935.264179976853</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45935.264179976853</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45935.264179976853</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45935.264179976853</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45935.264179976853</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45935.264179976853</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45935.264179976853</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45935.264179976853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45935.264179976853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45935.264179976853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45935.264179976853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45935.264179976853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45935.264179976853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45935.264179976853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45935.264179976853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45935.264179976853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45935.264179976853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45935.264179976853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45935.264179976853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45935.264179976853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45935.264179976853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45935.264179976853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45935.264179976853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45935.264179976853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45935.264179976853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45935.264179976853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45935.264179976853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45935.264179976853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45935.264179976853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45935.264179976853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45935.264179976853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45935.264179976853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45935.264179976853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45935.264179976853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45935.264179976853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45935.264179976853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45935.264179976853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45935.264179976853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45935.264179976853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45935.264179976853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45935.264179976853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45935.264179976853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45935.264179976853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45935.264179976853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45935.264179976853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45935.264179976853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45935.264179976853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45935.264179976853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45935.264179976853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45935.264179976853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45935.264179976853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45935.264179976853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45935.264179976853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45935.264179976853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45935.264179976853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45935.264179976853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45935.264179976853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45935.264179976853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45935.264179976853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45935.264179976853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45935.264179976853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45935.264179976853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45935.264179976853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45935.264179976853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45935.264179976853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45935.264179976853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45935.264179976853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45935.264179976853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45935.264179976853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45935.264179976853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45935.264179976853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45935.264179976853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45935.264179976853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45935.264179976853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45935.264179976853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45935.264179976853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45935.264179976853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45935.264179976853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45935.264179976853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45935.264179976853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45935.264179976853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45935.264179976853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45935.264179976853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45935.264179976853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45935.264179976853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45935.264179976853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45935.264179976853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45935.264179976853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45935.264179976853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45935.264179976853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45935.264179976853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45935.264179976853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45935.264179976853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45935.264179976853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45935.264179976853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45935.264179976853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45935.264179976853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45935.264179976853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45935.264179976853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45935.264179976853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45935.264179976853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45935.264179976853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45935.264179976853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45935.264179976853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45935.264179976853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45935.264179976853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45935.264179976853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45935.264179976853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45935.264179976853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45935.264179976853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45935.264179976853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45935.264179976853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45935.264179976853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45935.264179976853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45935.264179976853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45935.264179976853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45935.264179976853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45935.264179976853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45935.264179976853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45935.264179976853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45935.264179976853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45935.264179976853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45935.264179976853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45935.264179976853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45935.264179976853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45935.264179976853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45935.264179976853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45935.264179976853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45935.264179976853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45935.264179976853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45935.264179976853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45935.264179976853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45935.264179976853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45935.264179976853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45935.264179976853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45935.264179976853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45935.264179976853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45935.264179976853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45935.264179976853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45935.264179976853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45935.264179976853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45935.264179976853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45935.264179976853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45935.264179976853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45935.264179976853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45935.264179976853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45935.264179976853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45935.264179976853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45935.264179976853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45935.264179976853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45935.264179976853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45935.264179976853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45935.264179976853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45935.264179976853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45935.264179976853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45935.264179976853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45935.264179976853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45935.264179976853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45935.264179976853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45935.264179976853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45935.264179976853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45935.264179976853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45935.264179976853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45935.264179976853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45935.264179976853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45935.264179976853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45935.264179976853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45935.264179976853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45935.264179976853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45935.264179976853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45935.264179976853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45935.264179976853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45935.264179976853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45935.264179976853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45935.264179976853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45935.264179976853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45935.264179976853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45935.264179976853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45935.264179976853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45935.264179976853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45935.264179976853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45935.264179976853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45935.264179976853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45935.264179976853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45935.264179976853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45935.264179976853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45935.264179976853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45935.264179976853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45935.264179976853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45935.264179976853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45935.264179976853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45935.264179976853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45935.264179976853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45935.264179976853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45935.264179976853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45935.264179976853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45935.264179976853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45935.264179976853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45935.264179976853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45935.264179976853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45935.264179976853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45935.264179976853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45935.264179976853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45935.264179976853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45935.264179976853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45935.264179976853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45935.264179976853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45935.264179976853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45935.264179976853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45935.264179976853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45935.264179976853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45935.264179976853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45935.264179976853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45935.264179976853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45935.264179976853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45935.264179976853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45935.264179976853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45935.264179976853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45935.264179976853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45935.264179976853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45935.264179976853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45935.264179976853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45935.264179976853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45935.264179976853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45935.264179976853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45935.264179976853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45935.264179976853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45935.264179976853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45935.264179976853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45935.264179976853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45935.264179976853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45935.264179976853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45935.264179976853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45935.264179976853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45935.264179976853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45935.264179976853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45935.264179976853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45935.264179976853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45935.264179976853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45935.264179976853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45935.264179976853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45935.264179976853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45935.264179976853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45935.264179976853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45935.264179976853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45935.264179976853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45935.264179976853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45935.264179976853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45935.264179976853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45935.264179976853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45935.264179976853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45935.264179976853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45935.264179976853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45935.264179976853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45935.264179976853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45935.264179976853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45935.264179976853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45935.264179976853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45935.264179976853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45935.264179976853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45935.264179976853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45935.264179976853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45935.264179976853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45935.264179976853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45935.264179976853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45935.264179976853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45935.264179976853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45935.264179976853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45935.264179976853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45935.264179976853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45935.264179976853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45935.264179976853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45935.264179976853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45935.264179976853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45935.264179976853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45935.264179976853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45935.264179976853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45935.264179976853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45935.264179976853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45935.264179976853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45935.264179976853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45935.264179976853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45935.264179976853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45935.264179976853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45935.264179976853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45935.264179976853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45935.264179976853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45935.264179976853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45935.264179976853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45935.264179976853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45935.264179976853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45935.264179976853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45935.264179976853</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2025-10-05T03:22:28Z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