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882" documentId="13_ncr:1_{F6CB121F-512D-4AA6-A0C1-0FB36C537598}" xr6:coauthVersionLast="47" xr6:coauthVersionMax="47" xr10:uidLastSave="{004F43EF-6C39-4215-9C22-D5EDC40F602A}"/>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6" l="1"/>
  <c r="J3" i="6"/>
  <c r="I4" i="6"/>
  <c r="J4" i="6"/>
  <c r="I5" i="6"/>
  <c r="J5" i="6"/>
  <c r="I6" i="6"/>
  <c r="J6" i="6"/>
  <c r="I7" i="6"/>
  <c r="J7" i="6"/>
  <c r="I8" i="6"/>
  <c r="J8" i="6"/>
  <c r="I9" i="6"/>
  <c r="J9" i="6"/>
  <c r="I10" i="6"/>
  <c r="J10" i="6"/>
  <c r="I11" i="6"/>
  <c r="J11" i="6"/>
  <c r="I12" i="6"/>
  <c r="J12" i="6"/>
  <c r="I13" i="6"/>
  <c r="J13" i="6"/>
  <c r="I14" i="6"/>
  <c r="J14" i="6"/>
  <c r="I15" i="6"/>
  <c r="J15" i="6"/>
  <c r="I16" i="6"/>
  <c r="J16" i="6"/>
  <c r="I17" i="6"/>
  <c r="J17"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2" i="6"/>
  <c r="B4" i="6"/>
  <c r="G4" i="6"/>
  <c r="L4" i="6"/>
  <c r="B2" i="6"/>
  <c r="G2" i="6"/>
  <c r="J2" i="6"/>
  <c r="L2" i="6"/>
  <c r="B3" i="6"/>
  <c r="G3" i="6"/>
  <c r="L3" i="6"/>
  <c r="J18" i="6"/>
  <c r="J19" i="6"/>
  <c r="J20" i="6"/>
  <c r="J21" i="6"/>
  <c r="J22" i="6"/>
  <c r="J23" i="6"/>
  <c r="I3" i="5"/>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169" i="6"/>
  <c r="G169" i="6"/>
  <c r="J169" i="6"/>
  <c r="L169" i="6"/>
  <c r="B5" i="6"/>
  <c r="G5" i="6"/>
  <c r="L5" i="6"/>
  <c r="B6" i="6"/>
  <c r="G6" i="6"/>
  <c r="L6" i="6"/>
  <c r="B7" i="6"/>
  <c r="G7" i="6"/>
  <c r="L7" i="6"/>
  <c r="B8" i="6"/>
  <c r="G8" i="6"/>
  <c r="L8" i="6"/>
  <c r="B9" i="6"/>
  <c r="G9" i="6"/>
  <c r="L9" i="6"/>
  <c r="B10" i="6"/>
  <c r="G10" i="6"/>
  <c r="L10" i="6"/>
  <c r="B11" i="6"/>
  <c r="G11" i="6"/>
  <c r="L11" i="6"/>
  <c r="B12" i="6"/>
  <c r="G12" i="6"/>
  <c r="L1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<sst xmlns="http://schemas.openxmlformats.org/spreadsheetml/2006/main" count="179013" uniqueCount="39099">
  <si>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</si>
  <si>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</si>
  <si>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</si>
  <si>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</si>
  <si>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</si>
  <si>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</si>
  <si>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</si>
  <si>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</si>
  <si>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</si>
  <si>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</si>
  <si>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</si>
  <si>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</si>
  <si>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</si>
  <si>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</si>
  <si>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</si>
  <si>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</si>
  <si>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</si>
  <si>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</si>
  <si>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</si>
  <si>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</si>
  <si>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</si>
  <si>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</si>
  <si>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</si>
  <si>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</si>
  <si>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</si>
  <si>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</si>
  <si>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</si>
  <si>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</si>
  <si>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</si>
  <si>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</si>
  <si>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</si>
  <si>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</si>
  <si>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</si>
  <si>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</si>
  <si>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</si>
  <si>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</si>
  <si>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</si>
  <si>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</si>
  <si>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</si>
  <si>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</si>
  <si>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</si>
  <si>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</si>
  <si>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</si>
  <si>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</si>
  <si>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</si>
  <si>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</si>
  <si>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</si>
  <si>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</si>
  <si>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</si>
  <si>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</si>
  <si>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</si>
  <si>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</si>
  <si>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</si>
  <si>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</si>
  <si>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</si>
  <si>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</si>
  <si>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</si>
  <si>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</si>
  <si>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</si>
  <si>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</si>
  <si>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</si>
  <si>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</si>
  <si>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</si>
  <si>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</si>
  <si>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</si>
  <si>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</si>
  <si>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</si>
  <si>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</si>
  <si>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</si>
  <si>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</si>
  <si>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</si>
  <si>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</si>
  <si>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</si>
  <si>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</si>
  <si>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</si>
  <si>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</si>
  <si>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</si>
  <si>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</si>
  <si>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</si>
  <si>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</si>
  <si>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</si>
  <si>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</si>
  <si>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</si>
  <si>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</si>
  <si>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</si>
  <si>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</si>
  <si>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</si>
  <si>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</si>
  <si>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</si>
  <si>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</si>
  <si>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</si>
  <si>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</si>
  <si>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</si>
  <si>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</si>
  <si>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</si>
  <si>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</si>
  <si>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</si>
  <si>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</si>
  <si>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</si>
  <si>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</si>
  <si>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</si>
  <si>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</si>
  <si>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</si>
  <si>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</si>
  <si>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</si>
  <si>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</si>
  <si>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</si>
  <si>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</si>
  <si>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</si>
  <si>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</si>
  <si>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</si>
  <si>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</si>
  <si>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</si>
  <si>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</si>
  <si>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</si>
  <si>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</si>
  <si>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</si>
  <si>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</si>
  <si>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</si>
  <si>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</si>
  <si>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</si>
  <si>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</si>
  <si>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</si>
  <si>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</si>
  <si>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</si>
  <si>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</si>
  <si>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</si>
  <si>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</si>
  <si>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</si>
  <si>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</si>
  <si>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</si>
  <si>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</si>
  <si>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</si>
  <si>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</si>
  <si>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</si>
  <si>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</si>
  <si>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</si>
  <si>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</si>
  <si>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</si>
  <si>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</si>
  <si>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</si>
  <si>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</si>
  <si>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</si>
  <si>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</si>
  <si>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</si>
  <si>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</si>
  <si>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</si>
  <si>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</si>
  <si>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</si>
  <si>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</si>
  <si>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</si>
  <si>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</si>
  <si>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</si>
  <si>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</si>
  <si>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</si>
  <si>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</si>
  <si>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</si>
  <si>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</si>
  <si>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</si>
  <si>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</si>
  <si>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</si>
  <si>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</si>
  <si>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</si>
  <si>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</si>
  <si>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</si>
  <si>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</si>
  <si>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</si>
  <si>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</si>
  <si>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</si>
  <si>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</si>
  <si>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</si>
  <si>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</si>
  <si>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</si>
  <si>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</si>
  <si>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</si>
  <si>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</si>
  <si>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</si>
  <si>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</si>
  <si>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</si>
  <si>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</si>
  <si>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</si>
  <si>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</si>
  <si>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</si>
  <si>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</si>
  <si>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</si>
  <si>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</si>
  <si>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</si>
  <si>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</si>
  <si>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</si>
  <si>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</si>
  <si>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</si>
  <si>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</si>
  <si>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</si>
  <si>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</si>
  <si>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</si>
  <si>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</si>
  <si>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</si>
  <si>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</si>
  <si>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</si>
  <si>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</si>
  <si>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</si>
  <si>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</si>
  <si>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</si>
  <si>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</si>
  <si>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</si>
  <si>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</si>
  <si>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</si>
  <si>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</si>
  <si>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</si>
  <si>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</si>
  <si>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</si>
  <si>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</si>
  <si>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</si>
  <si>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</si>
  <si>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</si>
  <si>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</si>
  <si>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</si>
  <si>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</si>
  <si>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</si>
  <si>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</si>
  <si>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</si>
  <si>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</si>
  <si>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</si>
  <si>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</si>
  <si>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</si>
  <si>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</si>
  <si>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</si>
  <si>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</si>
  <si>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</si>
  <si>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</si>
  <si>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</si>
  <si>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</si>
  <si>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</si>
  <si>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</si>
  <si>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</si>
  <si>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</si>
  <si>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</si>
  <si>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</si>
  <si>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</si>
  <si>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</si>
  <si>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</si>
  <si>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</si>
  <si>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</si>
  <si>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</si>
  <si>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</si>
  <si>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</si>
  <si>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</si>
  <si>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</si>
  <si>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</si>
  <si>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</si>
  <si>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</si>
  <si>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</si>
  <si>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</si>
  <si>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</si>
  <si>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</si>
  <si>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</si>
  <si>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</si>
  <si>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</si>
  <si>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</si>
  <si>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</si>
  <si>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</si>
  <si>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</si>
  <si>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</si>
  <si>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</si>
  <si>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</si>
  <si>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</si>
  <si>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</si>
  <si>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</si>
  <si>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</si>
  <si>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</si>
  <si>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</si>
  <si>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</si>
  <si>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</si>
  <si>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</si>
  <si>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</si>
  <si>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</si>
  <si>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</si>
  <si>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</si>
  <si>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</si>
  <si>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</si>
  <si>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</si>
  <si>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</si>
  <si>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</si>
  <si>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</si>
  <si>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</si>
  <si>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</si>
  <si>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</si>
  <si>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</si>
  <si>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</si>
  <si>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</si>
  <si>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</si>
  <si>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</si>
  <si>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</si>
  <si>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</si>
  <si>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</si>
  <si>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</si>
  <si>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</si>
  <si>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</si>
  <si>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</si>
  <si>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</si>
  <si>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</si>
  <si>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</si>
  <si>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</si>
  <si>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</si>
  <si>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</si>
  <si>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</si>
  <si>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</si>
  <si>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</si>
  <si>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</si>
  <si>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</si>
  <si>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</si>
  <si>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</si>
  <si>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</si>
  <si>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</si>
  <si>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</si>
  <si>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</si>
  <si>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</si>
  <si>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</si>
  <si>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</si>
  <si>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</si>
  <si>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</si>
  <si>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</si>
  <si>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</si>
  <si>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</si>
  <si>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</si>
  <si>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</si>
  <si>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</si>
  <si>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</si>
  <si>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</si>
  <si>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</si>
  <si>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</si>
  <si>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</si>
  <si>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</si>
  <si>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</si>
  <si>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</si>
  <si>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</si>
  <si>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</si>
  <si>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</si>
  <si>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</si>
  <si>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</si>
  <si>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</si>
  <si>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</si>
  <si>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</si>
  <si>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</si>
  <si>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</si>
  <si>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</si>
  <si>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</si>
  <si>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</si>
  <si>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</si>
  <si>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</si>
  <si>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</si>
  <si>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</si>
  <si>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</si>
  <si>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</si>
  <si>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</si>
  <si>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</si>
  <si>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</si>
  <si>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</si>
  <si>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</si>
  <si>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</si>
  <si>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</si>
  <si>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</si>
  <si>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</si>
  <si>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</si>
  <si>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</si>
  <si>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</si>
  <si>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</si>
  <si>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</si>
  <si>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</si>
  <si>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</si>
  <si>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</si>
  <si>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</si>
  <si>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</si>
  <si>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</si>
  <si>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</si>
  <si>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</si>
  <si>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</si>
  <si>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</si>
  <si>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</si>
  <si>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</si>
  <si>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</si>
  <si>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</si>
  <si>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</si>
  <si>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</si>
  <si>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</si>
  <si>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</si>
  <si>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</si>
  <si>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</si>
  <si>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</si>
  <si>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</si>
  <si>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</si>
  <si>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</si>
  <si>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</si>
  <si>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</si>
  <si>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</si>
  <si>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</si>
  <si>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</si>
  <si>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</si>
  <si>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</si>
  <si>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</si>
  <si>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</si>
  <si>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</si>
  <si>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</si>
  <si>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</si>
  <si>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</si>
  <si>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</si>
  <si>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</si>
  <si>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</si>
  <si>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</si>
  <si>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</si>
  <si>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</si>
  <si>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</si>
  <si>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</si>
  <si>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</si>
  <si>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</si>
  <si>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</si>
  <si>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</si>
  <si>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</si>
  <si>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</si>
  <si>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</si>
  <si>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</si>
  <si>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</si>
  <si>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</si>
  <si>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</si>
  <si>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</si>
  <si>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</si>
  <si>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</si>
  <si>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</si>
  <si>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</si>
  <si>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</si>
  <si>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</si>
  <si>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</si>
  <si>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</si>
  <si>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</si>
  <si>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</si>
  <si>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</si>
  <si>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</si>
  <si>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</si>
  <si>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</si>
  <si>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</si>
  <si>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</si>
  <si>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</si>
  <si>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</si>
  <si>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</si>
  <si>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</si>
  <si>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</si>
  <si>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</si>
  <si>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</si>
  <si>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</si>
  <si>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</si>
  <si>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</si>
  <si>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</si>
  <si>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</si>
  <si>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</si>
  <si>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</si>
  <si>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</si>
  <si>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</si>
  <si>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</si>
  <si>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</si>
  <si>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</si>
  <si>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</si>
  <si>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</si>
  <si>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</si>
  <si>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</si>
  <si>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</si>
  <si>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</si>
  <si>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</si>
  <si>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</si>
  <si>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</si>
  <si>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</si>
  <si>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</si>
  <si>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</si>
  <si>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</si>
  <si>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</si>
  <si>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</si>
  <si>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</si>
  <si>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</si>
  <si>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</si>
  <si>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</si>
  <si>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</si>
  <si>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</si>
  <si>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</si>
  <si>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</si>
  <si>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</si>
  <si>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</si>
  <si>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</si>
  <si>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</si>
  <si>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</si>
  <si>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</si>
  <si>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</si>
  <si>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</si>
  <si>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</si>
  <si>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</si>
  <si>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</si>
  <si>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</si>
  <si>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</si>
  <si>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</si>
  <si>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</si>
  <si>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</si>
  <si>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</si>
  <si>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</si>
  <si>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</si>
  <si>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</si>
  <si>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</si>
  <si>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</si>
  <si>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</si>
  <si>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</si>
  <si>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</si>
  <si>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</si>
  <si>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</si>
  <si>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</si>
  <si>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</si>
  <si>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</si>
  <si>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</si>
  <si>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</si>
  <si>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</si>
  <si>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</si>
  <si>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</si>
  <si>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</si>
  <si>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</si>
  <si>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</si>
  <si>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</si>
  <si>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</si>
  <si>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</si>
  <si>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</si>
  <si>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</si>
  <si>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</si>
  <si>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</si>
  <si>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</si>
  <si>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</si>
  <si>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</si>
  <si>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</si>
  <si>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</si>
  <si>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</si>
  <si>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</si>
  <si>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</si>
  <si>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</si>
  <si>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</si>
  <si>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</si>
  <si>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</si>
  <si>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</si>
  <si>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</si>
  <si>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</si>
  <si>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</si>
  <si>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</si>
  <si>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</si>
  <si>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</si>
  <si>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</si>
  <si>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</si>
  <si>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</si>
  <si>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</si>
  <si>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</si>
  <si>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</si>
  <si>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</si>
  <si>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</si>
  <si>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</si>
  <si>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</si>
  <si>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</si>
  <si>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</si>
  <si>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</si>
  <si>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</si>
  <si>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</si>
  <si>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</si>
  <si>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</si>
  <si>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</si>
  <si>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</si>
  <si>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</si>
  <si>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</si>
  <si>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</si>
  <si>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</si>
  <si>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</si>
  <si>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</si>
  <si>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</si>
  <si>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</si>
  <si>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</si>
  <si>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</si>
  <si>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</si>
  <si>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</si>
  <si>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</si>
  <si>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</si>
  <si>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</si>
  <si>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</si>
  <si>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</si>
  <si>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</si>
  <si>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</si>
  <si>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</si>
  <si>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</si>
  <si>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</si>
  <si>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</si>
  <si>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</si>
  <si>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</si>
  <si>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</si>
  <si>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</si>
  <si>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</si>
  <si>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</si>
  <si>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</si>
  <si>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</si>
  <si>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</si>
  <si>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</si>
  <si>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</si>
  <si>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</si>
  <si>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</si>
  <si>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</si>
  <si>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</si>
  <si>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</si>
  <si>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</si>
  <si>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</si>
  <si>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</si>
  <si>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</si>
  <si>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</si>
  <si>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</si>
  <si>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</si>
  <si>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</si>
  <si>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</si>
  <si>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</si>
  <si>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</si>
  <si>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</si>
  <si>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</si>
  <si>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</si>
  <si>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</si>
  <si>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</si>
  <si>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</si>
  <si>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</si>
  <si>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</si>
  <si>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</si>
  <si>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</si>
  <si>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</si>
  <si>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</si>
  <si>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</si>
  <si>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</si>
  <si>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</si>
  <si>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</si>
  <si>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</si>
  <si>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</si>
  <si>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</si>
  <si>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</si>
  <si>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</si>
  <si>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</si>
  <si>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</si>
  <si>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</si>
  <si>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</si>
  <si>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</si>
  <si>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</si>
  <si>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</si>
  <si>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</si>
  <si>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</si>
  <si>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</si>
  <si>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</si>
  <si>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</si>
  <si>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</si>
  <si>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</si>
  <si>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</si>
  <si>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</si>
  <si>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</si>
  <si>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</si>
  <si>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</si>
  <si>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</si>
  <si>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</si>
  <si>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</si>
  <si>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</si>
  <si>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</si>
  <si>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</si>
  <si>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</si>
  <si>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</si>
  <si>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</si>
  <si>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</si>
  <si>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</si>
  <si>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</si>
  <si>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</si>
  <si>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</si>
  <si>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</si>
  <si>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</si>
  <si>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</si>
  <si>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</si>
  <si>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</si>
  <si>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</si>
  <si>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</si>
  <si>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</si>
  <si>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</si>
  <si>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</si>
  <si>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</si>
  <si>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</si>
  <si>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</si>
  <si>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</si>
  <si>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</si>
  <si>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</si>
  <si>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</si>
  <si>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</si>
  <si>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</si>
  <si>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</si>
  <si>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</si>
  <si>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</si>
  <si>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</si>
  <si>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</si>
  <si>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</si>
  <si>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</si>
  <si>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</si>
  <si>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</si>
  <si>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</si>
  <si>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</si>
  <si>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</si>
  <si>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</si>
  <si>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</si>
  <si>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</si>
  <si>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</si>
  <si>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</si>
  <si>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</si>
  <si>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</si>
  <si>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</si>
  <si>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</si>
  <si>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</si>
  <si>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</si>
  <si>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</si>
  <si>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</si>
  <si>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</si>
  <si>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</si>
  <si>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</si>
  <si>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</si>
  <si>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</si>
  <si>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</si>
  <si>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</si>
  <si>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</si>
  <si>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</si>
  <si>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</si>
  <si>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</si>
  <si>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</si>
  <si>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</si>
  <si>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</si>
  <si>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</si>
  <si>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</si>
  <si>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</si>
  <si>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</si>
  <si>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</si>
  <si>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</si>
  <si>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</si>
  <si>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</si>
  <si>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</si>
  <si>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</si>
  <si>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</si>
  <si>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</si>
  <si>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</si>
  <si>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</si>
  <si>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</si>
  <si>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</si>
  <si>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</si>
  <si>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</si>
  <si>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</si>
  <si>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</si>
  <si>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</si>
  <si>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</si>
  <si>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</si>
  <si>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</si>
  <si>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</si>
  <si>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</si>
  <si>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</si>
  <si>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</si>
  <si>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</si>
  <si>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</si>
  <si>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</si>
  <si>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</si>
  <si>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</si>
  <si>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</si>
  <si>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</si>
  <si>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</si>
  <si>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</si>
  <si>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</si>
  <si>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</si>
  <si>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</si>
  <si>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</si>
  <si>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</si>
  <si>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</si>
  <si>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</si>
  <si>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</si>
  <si>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</si>
  <si>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</si>
  <si>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</si>
  <si>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</si>
  <si>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</si>
  <si>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</si>
  <si>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</si>
  <si>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</si>
  <si>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</si>
  <si>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</si>
  <si>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</si>
  <si>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</si>
  <si>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</si>
  <si>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</si>
  <si>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</si>
  <si>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</si>
  <si>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</si>
  <si>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</si>
  <si>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</si>
  <si>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</si>
  <si>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</si>
  <si>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</si>
  <si>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</si>
  <si>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</si>
  <si>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</si>
  <si>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</si>
  <si>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</si>
  <si>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</si>
  <si>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</si>
  <si>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</si>
  <si>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</si>
  <si>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</si>
  <si>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</si>
  <si>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</si>
  <si>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</si>
  <si>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</si>
  <si>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</si>
  <si>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</si>
  <si>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</si>
  <si>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</si>
  <si>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</si>
  <si>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</si>
  <si>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</si>
  <si>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</si>
  <si>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</si>
  <si>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</si>
  <si>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</si>
  <si>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</si>
  <si>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</si>
  <si>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</si>
  <si>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</si>
  <si>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</si>
  <si>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</si>
  <si>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</si>
  <si>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</si>
  <si>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</si>
  <si>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</si>
  <si>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</si>
  <si>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</si>
  <si>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</si>
  <si>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</si>
  <si>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</si>
  <si>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</si>
  <si>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</si>
  <si>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</si>
  <si>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</si>
  <si>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</si>
  <si>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</si>
  <si>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</si>
  <si>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</si>
  <si>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</si>
  <si>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</si>
  <si>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</si>
  <si>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</si>
  <si>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</si>
  <si>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</si>
  <si>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</si>
  <si>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</si>
  <si>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</si>
  <si>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</si>
  <si>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</si>
  <si>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</si>
  <si>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</si>
  <si>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</si>
  <si>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</si>
  <si>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</si>
  <si>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</si>
  <si>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</si>
  <si>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</si>
  <si>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</si>
  <si>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</si>
  <si>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</si>
  <si>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</si>
  <si>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</si>
  <si>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</si>
  <si>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</si>
  <si>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</si>
  <si>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</si>
  <si>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</si>
  <si>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</si>
  <si>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</si>
  <si>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</si>
  <si>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</si>
  <si>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</si>
  <si>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</si>
  <si>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</si>
  <si>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</si>
  <si>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</si>
  <si>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</si>
  <si>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</si>
  <si>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</si>
  <si>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</si>
  <si>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</si>
  <si>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</si>
  <si>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</si>
  <si>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</si>
  <si>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</si>
  <si>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</si>
  <si>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</si>
  <si>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</si>
  <si>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</si>
  <si>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</si>
  <si>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</si>
  <si>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</si>
  <si>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</si>
  <si>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</si>
  <si>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</si>
  <si>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</si>
  <si>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</si>
  <si>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</si>
  <si>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</si>
  <si>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</si>
  <si>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</si>
  <si>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</si>
  <si>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</si>
  <si>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</si>
  <si>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</si>
  <si>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</si>
  <si>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</si>
  <si>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</si>
  <si>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</si>
  <si>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</si>
  <si>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</si>
  <si>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</si>
  <si>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</si>
  <si>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</si>
  <si>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</si>
  <si>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</si>
  <si>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</si>
  <si>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</si>
  <si>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</si>
  <si>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</si>
  <si>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</si>
  <si>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</si>
  <si>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</si>
  <si>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</si>
  <si>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</si>
  <si>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</si>
  <si>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</si>
  <si>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</si>
  <si>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</si>
  <si>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</si>
  <si>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</si>
  <si>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</si>
  <si>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</si>
  <si>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</si>
  <si>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</si>
  <si>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</si>
  <si>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</si>
  <si>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</si>
  <si>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</si>
  <si>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</si>
  <si>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</si>
  <si>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</si>
  <si>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</si>
  <si>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</si>
  <si>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</si>
  <si>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</si>
  <si>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</si>
  <si>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</si>
  <si>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</si>
  <si>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</si>
  <si>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</si>
  <si>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</si>
  <si>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</si>
  <si>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</si>
  <si>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</si>
  <si>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</si>
  <si>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</si>
  <si>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</si>
  <si>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</si>
  <si>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</si>
  <si>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</si>
  <si>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</si>
  <si>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</si>
  <si>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</si>
  <si>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</si>
  <si>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</si>
  <si>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</si>
  <si>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</si>
  <si>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</si>
  <si>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</si>
  <si>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</si>
  <si>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</si>
  <si>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</si>
  <si>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</si>
  <si>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</si>
  <si>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</si>
  <si>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</si>
  <si>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</si>
  <si>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</si>
  <si>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</si>
  <si>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</si>
  <si>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</si>
  <si>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</si>
  <si>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</si>
  <si>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</si>
  <si>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</si>
  <si>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</si>
  <si>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</si>
  <si>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</si>
  <si>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</si>
  <si>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</si>
  <si>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</si>
  <si>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</si>
  <si>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</si>
  <si>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</si>
  <si>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</si>
  <si>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</si>
  <si>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</si>
  <si>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</si>
  <si>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</si>
  <si>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</si>
  <si>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</si>
  <si>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</si>
  <si>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</si>
  <si>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</si>
  <si>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</si>
  <si>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</si>
  <si>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</si>
  <si>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</si>
  <si>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</si>
  <si>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</si>
  <si>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</si>
  <si>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</si>
  <si>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</si>
  <si>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</si>
  <si>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</si>
  <si>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</si>
  <si>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</si>
  <si>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</si>
  <si>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</si>
  <si>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</si>
  <si>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</si>
  <si>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</si>
  <si>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</si>
  <si>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</si>
  <si>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</si>
  <si>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</si>
  <si>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</si>
  <si>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</si>
  <si>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</si>
  <si>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</si>
  <si>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</si>
  <si>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</si>
  <si>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</si>
  <si>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</si>
  <si>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</si>
  <si>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</si>
  <si>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</si>
  <si>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</si>
  <si>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</si>
  <si>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</si>
  <si>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</si>
  <si>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</si>
  <si>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</si>
  <si>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</si>
  <si>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</si>
  <si>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</si>
  <si>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</si>
  <si>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</si>
  <si>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</si>
  <si>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</si>
  <si>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</si>
  <si>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</si>
  <si>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</si>
  <si>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</si>
  <si>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</si>
  <si>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</si>
  <si>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</si>
  <si>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</si>
  <si>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</si>
  <si>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</si>
  <si>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</si>
  <si>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</si>
  <si>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</si>
  <si>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</si>
  <si>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</si>
  <si>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</si>
  <si>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</si>
  <si>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</si>
  <si>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</si>
  <si>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</si>
  <si>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</si>
  <si>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</si>
  <si>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</si>
  <si>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</si>
  <si>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</si>
  <si>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</si>
  <si>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</si>
  <si>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</si>
  <si>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</si>
  <si>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</si>
  <si>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</si>
  <si>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</si>
  <si>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</si>
  <si>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</si>
  <si>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</si>
  <si>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</si>
  <si>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</si>
  <si>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</si>
  <si>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</si>
  <si>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</si>
  <si>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</si>
  <si>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</si>
  <si>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</si>
  <si>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</si>
  <si>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</si>
  <si>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</si>
  <si>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</si>
  <si>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</si>
  <si>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</si>
  <si>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</si>
  <si>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</si>
  <si>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</si>
  <si>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</si>
  <si>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</si>
  <si>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</si>
  <si>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</si>
  <si>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</si>
  <si>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</si>
  <si>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</si>
  <si>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</si>
  <si>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</si>
  <si>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</si>
  <si>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</si>
  <si>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</si>
  <si>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</si>
  <si>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</si>
  <si>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</si>
  <si>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</si>
  <si>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</si>
  <si>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</si>
  <si>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</si>
  <si>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</si>
  <si>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</si>
  <si>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</si>
  <si>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</si>
  <si>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</si>
  <si>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</si>
  <si>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</si>
  <si>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</si>
  <si>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</si>
  <si>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</si>
  <si>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</si>
  <si>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</si>
  <si>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</si>
  <si>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</si>
  <si>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</si>
  <si>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</si>
  <si>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</si>
  <si>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</si>
  <si>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</si>
  <si>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</si>
  <si>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</si>
  <si>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</si>
  <si>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</si>
  <si>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</si>
  <si>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</si>
  <si>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</si>
  <si>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</si>
  <si>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</si>
  <si>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</si>
  <si>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</si>
  <si>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</si>
  <si>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</si>
  <si>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</si>
  <si>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</si>
  <si>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</si>
  <si>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</si>
  <si>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</si>
  <si>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</si>
  <si>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</si>
  <si>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</si>
  <si>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</si>
  <si>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</si>
  <si>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</si>
  <si>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</si>
  <si>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</si>
  <si>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</si>
  <si>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</si>
  <si>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</si>
  <si>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</si>
  <si>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</si>
  <si>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</si>
  <si>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</si>
  <si>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</si>
  <si>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</si>
  <si>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</si>
  <si>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</si>
  <si>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</si>
  <si>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</si>
  <si>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</si>
  <si>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</si>
  <si>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</si>
  <si>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</si>
  <si>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</si>
  <si>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</si>
  <si>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</si>
  <si>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</si>
  <si>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</si>
  <si>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</si>
  <si>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</si>
  <si>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</si>
  <si>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</si>
  <si>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</si>
  <si>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</si>
  <si>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</si>
  <si>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</si>
  <si>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</si>
  <si>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</si>
  <si>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</si>
  <si>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</si>
  <si>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</si>
  <si>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</si>
  <si>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</si>
  <si>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</si>
  <si>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</si>
  <si>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</si>
  <si>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</si>
  <si>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</si>
  <si>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</si>
  <si>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</si>
  <si>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</si>
  <si>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</si>
  <si>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</si>
  <si>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</si>
  <si>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</si>
  <si>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</si>
  <si>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</si>
  <si>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</si>
  <si>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</si>
  <si>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</si>
  <si>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</si>
  <si>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</si>
  <si>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</si>
  <si>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</si>
  <si>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</si>
  <si>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</si>
  <si>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</si>
  <si>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</si>
  <si>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</si>
  <si>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</si>
  <si>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</si>
  <si>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</si>
  <si>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</si>
  <si>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</si>
  <si>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</si>
  <si>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</si>
  <si>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</si>
  <si>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</si>
  <si>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</si>
  <si>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</si>
  <si>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</si>
  <si>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</si>
  <si>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</si>
  <si>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</si>
  <si>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</si>
  <si>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</si>
  <si>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</si>
  <si>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</si>
  <si>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</si>
  <si>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</si>
  <si>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</si>
  <si>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</si>
  <si>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</si>
  <si>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</si>
  <si>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</si>
  <si>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</si>
  <si>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</si>
  <si>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</si>
  <si>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</si>
  <si>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</si>
  <si>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</si>
  <si>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</si>
  <si>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</si>
  <si>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</si>
  <si>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</si>
  <si>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</si>
  <si>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</si>
  <si>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</si>
  <si>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</si>
  <si>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</si>
  <si>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</si>
  <si>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</si>
  <si>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</si>
  <si>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</si>
  <si>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</si>
  <si>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</si>
  <si>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</si>
  <si>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</si>
  <si>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</si>
  <si>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</si>
  <si>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</si>
  <si>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</si>
  <si>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</si>
  <si>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</si>
  <si>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</si>
  <si>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</si>
  <si>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</si>
  <si>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</si>
  <si>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</si>
  <si>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</si>
  <si>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</si>
  <si>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</si>
  <si>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</si>
  <si>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</si>
  <si>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</si>
  <si>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</si>
  <si>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</si>
  <si>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</si>
  <si>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</si>
  <si>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</si>
  <si>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</si>
  <si>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</si>
  <si>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</si>
  <si>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</si>
  <si>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</si>
  <si>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</si>
  <si>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</si>
  <si>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</si>
  <si>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</si>
  <si>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</si>
  <si>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</si>
  <si>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</si>
  <si>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</si>
  <si>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</si>
  <si>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</si>
  <si>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</si>
  <si>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</si>
  <si>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</si>
  <si>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</si>
  <si>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</si>
  <si>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</si>
  <si>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</si>
  <si>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</si>
  <si>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</si>
  <si>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</si>
  <si>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</si>
  <si>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</si>
  <si>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</si>
  <si>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</si>
  <si>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</si>
  <si>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</si>
  <si>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</si>
  <si>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</si>
  <si>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</si>
  <si>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</si>
  <si>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</si>
  <si>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</si>
  <si>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</si>
  <si>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</si>
  <si>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</si>
  <si>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</si>
  <si>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</si>
  <si>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</si>
  <si>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</si>
  <si>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</si>
  <si>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</si>
  <si>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</si>
  <si>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</si>
  <si>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</si>
  <si>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</si>
  <si>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</si>
  <si>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</si>
  <si>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</si>
  <si>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</si>
  <si>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</si>
  <si>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</si>
  <si>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</si>
  <si>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</si>
  <si>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</si>
  <si>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</si>
  <si>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</si>
  <si>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</si>
  <si>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</si>
  <si>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</si>
  <si>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</si>
  <si>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</si>
  <si>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</si>
  <si>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</si>
  <si>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</si>
  <si>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</si>
  <si>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</si>
  <si>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</si>
  <si>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</si>
  <si>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</si>
  <si>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</si>
  <si>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</si>
  <si>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</si>
  <si>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</si>
  <si>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</si>
  <si>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</si>
  <si>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</si>
  <si>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</si>
  <si>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</si>
  <si>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</si>
  <si>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</si>
  <si>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</si>
  <si>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</si>
  <si>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</si>
  <si>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</si>
  <si>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</si>
  <si>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</si>
  <si>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</si>
  <si>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</si>
  <si>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</si>
  <si>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</si>
  <si>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</si>
  <si>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</si>
  <si>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</si>
  <si>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</si>
  <si>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</si>
  <si>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</si>
  <si>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</si>
  <si>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</si>
  <si>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</si>
  <si>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</si>
  <si>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</si>
  <si>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</si>
  <si>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</si>
  <si>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</si>
  <si>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</si>
  <si>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</si>
  <si>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</si>
  <si>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</si>
  <si>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</si>
  <si>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</si>
  <si>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</si>
  <si>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</si>
  <si>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</si>
  <si>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</si>
  <si>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</si>
  <si>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</si>
  <si>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</si>
  <si>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</si>
  <si>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</si>
  <si>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</si>
  <si>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</si>
  <si>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</si>
  <si>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</si>
  <si>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</si>
  <si>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</si>
  <si>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</si>
  <si>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</si>
  <si>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</si>
  <si>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</si>
  <si>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</si>
  <si>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</si>
  <si>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</si>
  <si>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</si>
  <si>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</si>
  <si>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</si>
  <si>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</si>
  <si>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</si>
  <si>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</si>
  <si>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</si>
  <si>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</si>
  <si>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</si>
  <si>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</si>
  <si>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</si>
  <si>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</si>
  <si>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</si>
  <si>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</si>
  <si>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</si>
  <si>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</si>
  <si>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</si>
  <si>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</si>
  <si>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</si>
  <si>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</si>
  <si>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</si>
  <si>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</si>
  <si>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</si>
  <si>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</si>
  <si>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</si>
  <si>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</si>
  <si>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</si>
  <si>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</si>
  <si>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</si>
  <si>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</si>
  <si>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</si>
  <si>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</si>
  <si>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</si>
  <si>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</si>
  <si>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</si>
  <si>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</si>
  <si>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</si>
  <si>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</si>
  <si>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</si>
  <si>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</si>
  <si>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</si>
  <si>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</si>
  <si>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</si>
  <si>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</si>
  <si>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</si>
  <si>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</si>
  <si>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</si>
  <si>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</si>
  <si>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</si>
  <si>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</si>
  <si>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</si>
  <si>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</si>
  <si>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</si>
  <si>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</si>
  <si>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</si>
  <si>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</si>
  <si>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</si>
  <si>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</si>
  <si>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</si>
  <si>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</si>
  <si>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</si>
  <si>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</si>
  <si>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</si>
  <si>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</si>
  <si>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</si>
  <si>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</si>
  <si>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</si>
  <si>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</si>
  <si>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</si>
  <si>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</si>
  <si>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</si>
  <si>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</si>
  <si>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</si>
  <si>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</si>
  <si>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</si>
  <si>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</si>
  <si>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</si>
  <si>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</si>
  <si>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</si>
  <si>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</si>
  <si>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</si>
  <si>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</si>
  <si>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</si>
  <si>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</si>
  <si>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</si>
  <si>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</si>
  <si>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</si>
  <si>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</si>
  <si>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</si>
  <si>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</si>
  <si>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</si>
  <si>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</si>
  <si>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</si>
  <si>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</si>
  <si>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</si>
  <si>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</si>
  <si>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</si>
  <si>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</si>
  <si>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</si>
  <si>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</si>
  <si>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</si>
  <si>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</si>
  <si>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</si>
  <si>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</si>
  <si>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</si>
  <si>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</si>
  <si>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</si>
  <si>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</si>
  <si>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</si>
  <si>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</si>
  <si>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</si>
  <si>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</si>
  <si>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</si>
  <si>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</si>
  <si>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</si>
  <si>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</si>
  <si>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</si>
  <si>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</si>
  <si>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</si>
  <si>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</si>
  <si>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</si>
  <si>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</si>
  <si>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</si>
  <si>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</si>
  <si>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</si>
  <si>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</si>
  <si>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</si>
  <si>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</si>
  <si>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</si>
  <si>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</si>
  <si>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</si>
  <si>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</si>
  <si>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</si>
  <si>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</si>
  <si>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</si>
  <si>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</si>
  <si>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</si>
  <si>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</si>
  <si>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</si>
  <si>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</si>
  <si>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</si>
  <si>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</si>
  <si>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</si>
  <si>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</si>
  <si>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</si>
  <si>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</si>
  <si>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</si>
  <si>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</si>
  <si>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</si>
  <si>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</si>
  <si>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</si>
  <si>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</si>
  <si>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</si>
  <si>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</si>
  <si>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</si>
  <si>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</si>
  <si>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</si>
  <si>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</si>
  <si>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</si>
  <si>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</si>
  <si>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</si>
  <si>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</si>
  <si>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</si>
  <si>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</si>
  <si>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</si>
  <si>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</si>
  <si>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</si>
  <si>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</si>
  <si>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</si>
  <si>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</si>
  <si>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</si>
  <si>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</si>
  <si>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</si>
  <si>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</si>
  <si>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</si>
  <si>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</si>
  <si>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</si>
  <si>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</si>
  <si>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</si>
  <si>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</si>
  <si>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</si>
  <si>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</si>
  <si>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</si>
  <si>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</si>
  <si>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</si>
  <si>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</si>
  <si>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</si>
  <si>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</si>
  <si>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</si>
  <si>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</si>
  <si>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</si>
  <si>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</si>
  <si>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</si>
  <si>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</si>
  <si>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</si>
  <si>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</si>
  <si>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</si>
  <si>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</si>
  <si>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</si>
  <si>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</si>
  <si>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</si>
  <si>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</si>
  <si>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</si>
  <si>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</si>
  <si>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</si>
  <si>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</si>
  <si>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</si>
  <si>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</si>
  <si>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</si>
  <si>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</si>
  <si>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</si>
  <si>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</si>
  <si>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</si>
  <si>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</si>
  <si>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</si>
  <si>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</si>
  <si>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</si>
  <si>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</si>
  <si>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</si>
  <si>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</si>
  <si>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</si>
  <si>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</si>
  <si>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</si>
  <si>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</si>
  <si>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</si>
  <si>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</si>
  <si>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</si>
  <si>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</si>
  <si>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</si>
  <si>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</si>
  <si>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</si>
  <si>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</si>
  <si>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</si>
  <si>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</si>
  <si>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</si>
  <si>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</si>
  <si>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</si>
  <si>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</si>
  <si>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</si>
  <si>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</si>
  <si>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</si>
  <si>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</si>
  <si>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</si>
  <si>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</si>
  <si>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</si>
  <si>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</si>
  <si>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</si>
  <si>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</si>
  <si>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</si>
  <si>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</si>
  <si>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</si>
  <si>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</si>
  <si>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</si>
  <si>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</si>
  <si>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</si>
  <si>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</si>
  <si>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</si>
  <si>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</si>
  <si>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</si>
  <si>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</si>
  <si>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</si>
  <si>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</si>
  <si>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</si>
  <si>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</si>
  <si>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</si>
  <si>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</si>
  <si>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</si>
  <si>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</si>
  <si>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</si>
  <si>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</si>
  <si>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</si>
  <si>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</si>
  <si>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</si>
  <si>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</si>
  <si>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</si>
  <si>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</si>
  <si>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</si>
  <si>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</si>
  <si>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</si>
  <si>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</si>
  <si>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</si>
  <si>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</si>
  <si>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</si>
  <si>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</si>
  <si>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</si>
  <si>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</si>
  <si>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</si>
  <si>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</si>
  <si>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</si>
  <si>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</si>
  <si>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</si>
  <si>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</si>
  <si>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</si>
  <si>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</si>
  <si>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</si>
  <si>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</si>
  <si>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</si>
  <si>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</si>
  <si>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</si>
  <si>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</si>
  <si>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</si>
  <si>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</si>
  <si>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</si>
  <si>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</si>
  <si>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</si>
  <si>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</si>
  <si>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</si>
  <si>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</si>
  <si>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</si>
  <si>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</si>
  <si>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</si>
  <si>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</si>
  <si>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</si>
  <si>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</si>
  <si>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</si>
  <si>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</si>
  <si>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</si>
  <si>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</si>
  <si>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</si>
  <si>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</si>
  <si>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</si>
  <si>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</si>
  <si>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</si>
  <si>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</si>
  <si>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</si>
  <si>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</si>
  <si>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</si>
  <si>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</si>
  <si>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</si>
  <si>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</si>
  <si>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</si>
  <si>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</si>
  <si>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</si>
  <si>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</si>
  <si>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</si>
  <si>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</si>
  <si>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</si>
  <si>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</si>
  <si>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</si>
  <si>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</si>
  <si>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</si>
  <si>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</si>
  <si>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</si>
  <si>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</si>
  <si>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</si>
  <si>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</si>
  <si>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</si>
  <si>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</si>
  <si>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</si>
  <si>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</si>
  <si>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</si>
  <si>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</si>
  <si>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</si>
  <si>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</si>
  <si>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</si>
  <si>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</si>
  <si>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</si>
  <si>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</si>
  <si>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</si>
  <si>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</si>
  <si>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</si>
  <si>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</si>
  <si>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</si>
  <si>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</si>
  <si>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</si>
  <si>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</si>
  <si>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</si>
  <si>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</si>
  <si>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</si>
  <si>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</si>
  <si>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</si>
  <si>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</si>
  <si>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</si>
  <si>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</si>
  <si>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</si>
  <si>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</si>
  <si>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</si>
  <si>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</si>
  <si>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</si>
  <si>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</si>
  <si>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</si>
  <si>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</si>
  <si>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</si>
  <si>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</si>
  <si>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</si>
  <si>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</si>
  <si>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</si>
  <si>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</si>
  <si>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</si>
  <si>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</si>
  <si>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</si>
  <si>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</si>
  <si>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</si>
  <si>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</si>
  <si>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</si>
  <si>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</si>
  <si>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</si>
  <si>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</si>
  <si>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</si>
  <si>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</si>
  <si>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</si>
  <si>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</si>
  <si>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</si>
  <si>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</si>
  <si>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</si>
  <si>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</si>
  <si>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</si>
  <si>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</si>
  <si>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</si>
  <si>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</si>
  <si>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</si>
  <si>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</si>
  <si>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</si>
  <si>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</si>
  <si>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</si>
  <si>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</si>
  <si>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</si>
  <si>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</si>
  <si>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</si>
  <si>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</si>
  <si>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</si>
  <si>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</si>
  <si>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</si>
  <si>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</si>
  <si>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</si>
  <si>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</si>
  <si>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</si>
  <si>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</si>
  <si>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</si>
  <si>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</si>
  <si>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</si>
  <si>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</si>
  <si>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</si>
  <si>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</si>
  <si>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</si>
  <si>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</si>
  <si>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</si>
  <si>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</si>
  <si>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</si>
  <si>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</si>
  <si>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</si>
  <si>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</si>
  <si>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</si>
  <si>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</si>
  <si>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</si>
  <si>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</si>
  <si>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</si>
  <si>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</si>
  <si>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</si>
  <si>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</si>
  <si>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</si>
  <si>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</si>
  <si>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</si>
  <si>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</si>
  <si>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</si>
  <si>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</si>
  <si>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</si>
  <si>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</si>
  <si>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</si>
  <si>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</si>
  <si>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</si>
  <si>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</si>
  <si>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</si>
  <si>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</si>
  <si>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</si>
  <si>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</si>
  <si>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</si>
  <si>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</si>
  <si>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</si>
  <si>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</si>
  <si>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</si>
  <si>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</si>
  <si>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</si>
  <si>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</si>
  <si>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</si>
  <si>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</si>
  <si>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</si>
  <si>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</si>
  <si>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</si>
  <si>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</si>
  <si>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</si>
  <si>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</si>
  <si>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</si>
  <si>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</si>
  <si>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</si>
  <si>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</si>
  <si>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</si>
  <si>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</si>
  <si>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</si>
  <si>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</si>
  <si>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</si>
  <si>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</si>
  <si>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</si>
  <si>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</si>
  <si>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</si>
  <si>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</si>
  <si>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</si>
  <si>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</si>
  <si>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</si>
  <si>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</si>
  <si>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</si>
  <si>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</si>
  <si>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</si>
  <si>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</si>
  <si>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</si>
  <si>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</si>
  <si>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</si>
  <si>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</si>
  <si>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</si>
  <si>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</si>
  <si>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</si>
  <si>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</si>
  <si>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</si>
  <si>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</si>
  <si>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</si>
  <si>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</si>
  <si>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</si>
  <si>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</si>
  <si>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</si>
  <si>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</si>
  <si>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</si>
  <si>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</si>
  <si>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</si>
  <si>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</si>
  <si>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</si>
  <si>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</si>
  <si>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</si>
  <si>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</si>
  <si>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</si>
  <si>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</si>
  <si>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</si>
  <si>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</si>
  <si>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</si>
  <si>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</si>
  <si>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</si>
  <si>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</si>
  <si>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</si>
  <si>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</si>
  <si>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</si>
  <si>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</si>
  <si>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</si>
  <si>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</si>
  <si>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</si>
  <si>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</si>
  <si>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</si>
  <si>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</si>
  <si>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</si>
  <si>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</si>
  <si>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</si>
  <si>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</si>
  <si>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</si>
  <si>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</si>
  <si>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</si>
  <si>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</si>
  <si>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</si>
  <si>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</si>
  <si>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</si>
  <si>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</si>
  <si>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</si>
  <si>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</si>
  <si>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</si>
  <si>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</si>
  <si>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</si>
  <si>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</si>
  <si>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</si>
  <si>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</si>
  <si>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</si>
  <si>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</si>
  <si>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</si>
  <si>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</si>
  <si>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</si>
  <si>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</si>
  <si>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</si>
  <si>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</si>
  <si>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</si>
  <si>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</si>
  <si>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</si>
  <si>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</si>
  <si>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</si>
  <si>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</si>
  <si>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</si>
  <si>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</si>
  <si>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</si>
  <si>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</si>
  <si>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</si>
  <si>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</si>
  <si>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</si>
  <si>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</si>
  <si>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</si>
  <si>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</si>
  <si>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</si>
  <si>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</si>
  <si>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</si>
  <si>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</si>
  <si>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</si>
  <si>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</si>
  <si>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</si>
  <si>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</si>
  <si>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</si>
  <si>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</si>
  <si>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</si>
  <si>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</si>
  <si>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</si>
  <si>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</si>
  <si>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</si>
  <si>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</si>
  <si>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</si>
  <si>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</si>
  <si>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</si>
  <si>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</si>
  <si>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</si>
  <si>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</si>
  <si>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</si>
  <si>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</si>
  <si>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</si>
  <si>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</si>
  <si>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</si>
  <si>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</si>
  <si>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</si>
  <si>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</si>
  <si>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</si>
  <si>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</si>
  <si>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</si>
  <si>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</si>
  <si>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</si>
  <si>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</si>
  <si>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</si>
  <si>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</si>
  <si>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</si>
  <si>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</si>
  <si>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</si>
  <si>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</si>
  <si>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</si>
  <si>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</si>
  <si>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</si>
  <si>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</si>
  <si>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</si>
  <si>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</si>
  <si>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</si>
  <si>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</si>
  <si>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</si>
  <si>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</si>
  <si>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</si>
  <si>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</si>
  <si>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</si>
  <si>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</si>
  <si>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</si>
  <si>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</si>
  <si>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</si>
  <si>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</si>
  <si>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</si>
  <si>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</si>
  <si>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</si>
  <si>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</si>
  <si>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</si>
  <si>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</si>
  <si>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</si>
  <si>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</si>
  <si>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</si>
  <si>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</si>
  <si>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</si>
  <si>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</si>
  <si>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</si>
  <si>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</si>
  <si>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</si>
  <si>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</si>
  <si>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</si>
  <si>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</si>
  <si>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</si>
  <si>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</si>
  <si>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</si>
  <si>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</si>
  <si>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</si>
  <si>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</si>
  <si>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</si>
  <si>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</si>
  <si>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</si>
  <si>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</si>
  <si>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</si>
  <si>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</si>
  <si>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</si>
  <si>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</si>
  <si>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</si>
  <si>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</si>
  <si>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</si>
  <si>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</si>
  <si>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</si>
  <si>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</si>
  <si>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</si>
  <si>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</si>
  <si>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</si>
  <si>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</si>
  <si>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</si>
  <si>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</si>
  <si>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</si>
  <si>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</si>
  <si>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</si>
  <si>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</si>
  <si>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</si>
  <si>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</si>
  <si>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</si>
  <si>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</si>
  <si>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</si>
  <si>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</si>
  <si>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</si>
  <si>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</si>
  <si>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</si>
  <si>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</si>
  <si>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</si>
  <si>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</si>
  <si>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</si>
  <si>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</si>
  <si>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</si>
  <si>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</si>
  <si>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</si>
  <si>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</si>
  <si>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</si>
  <si>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</si>
  <si>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</si>
  <si>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</si>
  <si>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</si>
  <si>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</si>
  <si>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</si>
  <si>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</si>
  <si>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</si>
  <si>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</si>
  <si>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</si>
  <si>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</si>
  <si>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</si>
  <si>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</si>
  <si>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</si>
  <si>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</si>
  <si>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</si>
  <si>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</si>
  <si>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</si>
  <si>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</si>
  <si>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</si>
  <si>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</si>
  <si>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</si>
  <si>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</si>
  <si>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</si>
  <si>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</si>
  <si>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</si>
  <si>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</si>
  <si>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</si>
  <si>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</si>
  <si>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</si>
  <si>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</si>
  <si>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</si>
  <si>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</si>
  <si>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</si>
  <si>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</si>
  <si>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</si>
  <si>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</si>
  <si>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</si>
  <si>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</si>
  <si>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</si>
  <si>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</si>
  <si>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</si>
  <si>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</si>
  <si>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</si>
  <si>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</si>
  <si>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</si>
  <si>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</si>
  <si>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</si>
  <si>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</si>
  <si>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</si>
  <si>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</si>
  <si>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</si>
  <si>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</si>
  <si>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</si>
  <si>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</si>
  <si>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</si>
  <si>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</si>
  <si>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</si>
  <si>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</si>
  <si>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</si>
  <si>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</si>
  <si>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</si>
  <si>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</si>
  <si>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</si>
  <si>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</si>
  <si>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</si>
  <si>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</si>
  <si>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</si>
  <si>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</si>
  <si>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</si>
  <si>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</si>
  <si>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</si>
  <si>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</si>
  <si>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</si>
  <si>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</si>
  <si>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</si>
  <si>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</si>
  <si>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</si>
  <si>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</si>
  <si>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</si>
  <si>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</si>
  <si>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</si>
  <si>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</si>
  <si>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</si>
  <si>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</si>
  <si>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</si>
  <si>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</si>
  <si>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</si>
  <si>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</si>
  <si>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</si>
  <si>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</si>
  <si>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</si>
  <si>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</si>
  <si>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</si>
  <si>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</si>
  <si>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</si>
  <si>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</si>
  <si>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</si>
  <si>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</si>
  <si>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</si>
  <si>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</si>
  <si>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</si>
  <si>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</si>
  <si>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</si>
  <si>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</si>
  <si>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</si>
  <si>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</si>
  <si>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</si>
  <si>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</si>
  <si>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</si>
  <si>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</si>
  <si>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</si>
  <si>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</si>
  <si>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</si>
  <si>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</si>
  <si>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</si>
  <si>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</si>
  <si>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</si>
  <si>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</si>
  <si>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</si>
  <si>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</si>
  <si>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</si>
  <si>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</si>
  <si>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</si>
  <si>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</si>
  <si>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</si>
  <si>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</si>
  <si>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</si>
  <si>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</si>
  <si>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</si>
  <si>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</si>
  <si>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</si>
  <si>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</si>
  <si>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</si>
  <si>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</si>
  <si>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</si>
  <si>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</si>
  <si>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</si>
  <si>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</si>
  <si>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</si>
  <si>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</si>
  <si>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</si>
  <si>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</si>
  <si>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</si>
  <si>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</si>
  <si>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</si>
  <si>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</si>
  <si>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</si>
  <si>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</si>
  <si>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</si>
  <si>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</si>
  <si>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</si>
  <si>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</si>
  <si>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</si>
  <si>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</si>
  <si>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</si>
  <si>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</si>
  <si>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</si>
  <si>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</si>
  <si>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</si>
  <si>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</si>
  <si>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</si>
  <si>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</si>
  <si>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</si>
  <si>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</si>
  <si>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</si>
  <si>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</si>
  <si>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</si>
  <si>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</si>
  <si>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</si>
  <si>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</si>
  <si>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</si>
  <si>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</si>
  <si>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</si>
  <si>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</si>
  <si>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</si>
  <si>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</si>
  <si>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</si>
  <si>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</si>
  <si>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</si>
  <si>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</si>
  <si>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</si>
  <si>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</si>
  <si>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</si>
  <si>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</si>
  <si>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</si>
  <si>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</si>
  <si>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</si>
  <si>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</si>
  <si>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</si>
  <si>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</si>
  <si>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</si>
  <si>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</si>
  <si>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</si>
  <si>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</si>
  <si>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</si>
  <si>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</si>
  <si>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</si>
  <si>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</si>
  <si>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</si>
  <si>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</si>
  <si>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</si>
  <si>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</si>
  <si>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</si>
  <si>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</si>
  <si>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</si>
  <si>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</si>
  <si>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</si>
  <si>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</si>
  <si>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</si>
  <si>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</si>
  <si>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</si>
  <si>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</si>
  <si>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</si>
  <si>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</si>
  <si>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</si>
  <si>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</si>
  <si>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</si>
  <si>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</si>
  <si>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</si>
  <si>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</si>
  <si>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</si>
  <si>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</si>
  <si>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</si>
  <si>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</si>
  <si>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</si>
  <si>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</si>
  <si>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</si>
  <si>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</si>
  <si>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</si>
  <si>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</si>
  <si>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</si>
  <si>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</si>
  <si>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</si>
  <si>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</si>
  <si>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</si>
  <si>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</si>
  <si>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</si>
  <si>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</si>
  <si>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</si>
  <si>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</si>
  <si>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</si>
  <si>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</si>
  <si>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</si>
  <si>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</si>
  <si>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</si>
  <si>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</si>
  <si>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</si>
  <si>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</si>
  <si>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</si>
  <si>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</si>
  <si>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</si>
  <si>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</si>
  <si>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</si>
  <si>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</si>
  <si>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</si>
  <si>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</si>
  <si>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</si>
  <si>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</si>
  <si>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</si>
  <si>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</si>
  <si>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</si>
  <si>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</si>
  <si>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</si>
  <si>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</si>
  <si>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</si>
  <si>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</si>
  <si>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</si>
  <si>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</si>
  <si>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</si>
  <si>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</si>
  <si>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</si>
  <si>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</si>
  <si>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</si>
  <si>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</si>
  <si>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</si>
  <si>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</si>
  <si>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</si>
  <si>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</si>
  <si>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</si>
  <si>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</si>
  <si>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</si>
  <si>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</si>
  <si>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</si>
  <si>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</si>
  <si>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</si>
  <si>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</si>
  <si>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</si>
  <si>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</si>
  <si>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</si>
  <si>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</si>
  <si>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</si>
  <si>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</si>
  <si>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</si>
  <si>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</si>
  <si>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</si>
  <si>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</si>
  <si>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</si>
  <si>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</si>
  <si>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</si>
  <si>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</si>
  <si>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</si>
  <si>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</si>
  <si>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</si>
  <si>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</si>
  <si>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</si>
  <si>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</si>
  <si>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</si>
  <si>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</si>
  <si>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</si>
  <si>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</si>
  <si>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</si>
  <si>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</si>
  <si>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</si>
  <si>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</si>
  <si>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</si>
  <si>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</si>
  <si>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</si>
  <si>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</si>
  <si>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</si>
  <si>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</si>
  <si>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</si>
  <si>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</si>
  <si>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</si>
  <si>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</si>
  <si>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</si>
  <si>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</si>
  <si>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</si>
  <si>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</si>
  <si>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</si>
  <si>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</si>
  <si>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</si>
  <si>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</si>
  <si>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</si>
  <si>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</si>
  <si>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</si>
  <si>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</si>
  <si>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</si>
  <si>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</si>
  <si>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</si>
  <si>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</si>
  <si>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</si>
  <si>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</si>
  <si>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</si>
  <si>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</si>
  <si>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</si>
  <si>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</si>
  <si>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</si>
  <si>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</si>
  <si>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</si>
  <si>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</si>
  <si>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</si>
  <si>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</si>
  <si>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</si>
  <si>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</si>
  <si>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</si>
  <si>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</si>
  <si>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</si>
  <si>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</si>
  <si>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</si>
  <si>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</si>
  <si>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</si>
  <si>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</si>
  <si>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</si>
  <si>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</si>
  <si>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</si>
  <si>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</si>
  <si>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</si>
  <si>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</si>
  <si>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</si>
  <si>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</si>
  <si>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</si>
  <si>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</si>
  <si>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</si>
  <si>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</si>
  <si>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</si>
  <si>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</si>
  <si>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</si>
  <si>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</si>
  <si>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</si>
  <si>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</si>
  <si>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</si>
  <si>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</si>
  <si>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</si>
  <si>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</si>
  <si>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</si>
  <si>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</si>
  <si>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</si>
  <si>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</si>
  <si>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</si>
  <si>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</si>
  <si>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</si>
  <si>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</si>
  <si>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</si>
  <si>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</si>
  <si>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</si>
  <si>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</si>
  <si>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</si>
  <si>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</si>
  <si>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</si>
  <si>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</si>
  <si>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</si>
  <si>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</si>
  <si>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</si>
  <si>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</si>
  <si>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</si>
  <si>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</si>
  <si>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</si>
  <si>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</si>
  <si>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</si>
  <si>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</si>
  <si>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</si>
  <si>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</si>
  <si>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</si>
  <si>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</si>
  <si>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</si>
  <si>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</si>
  <si>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</si>
  <si>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</si>
  <si>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</si>
  <si>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</si>
  <si>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</si>
  <si>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</si>
  <si>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</si>
  <si>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</si>
  <si>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</si>
  <si>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</si>
  <si>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</si>
  <si>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</si>
  <si>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</si>
  <si>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</si>
  <si>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</si>
  <si>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</si>
  <si>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</si>
  <si>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</si>
  <si>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</si>
  <si>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</si>
  <si>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</si>
  <si>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</si>
  <si>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</si>
  <si>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</si>
  <si>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</si>
  <si>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</si>
  <si>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</si>
  <si>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</si>
  <si>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</si>
  <si>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</si>
  <si>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</si>
  <si>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</si>
  <si>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</si>
  <si>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</si>
  <si>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</si>
  <si>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</si>
  <si>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</si>
  <si>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</si>
  <si>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</si>
  <si>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</si>
  <si>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</si>
  <si>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</si>
  <si>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</si>
  <si>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</si>
  <si>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</si>
  <si>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</si>
  <si>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</si>
  <si>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</si>
  <si>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</si>
  <si>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</si>
  <si>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</si>
  <si>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</si>
  <si>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</si>
  <si>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</si>
  <si>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</si>
  <si>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</si>
  <si>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</si>
  <si>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</si>
  <si>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</si>
  <si>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</si>
  <si>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</si>
  <si>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</si>
  <si>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</si>
  <si>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</si>
  <si>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</si>
  <si>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</si>
  <si>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</si>
  <si>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</si>
  <si>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</si>
  <si>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</si>
  <si>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</si>
  <si>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</si>
  <si>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</si>
  <si>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</si>
  <si>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</si>
  <si>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</si>
  <si>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</si>
  <si>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</si>
  <si>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</si>
  <si>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</si>
  <si>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</si>
  <si>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</si>
  <si>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</si>
  <si>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</si>
  <si>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</si>
  <si>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</si>
  <si>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</si>
  <si>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</si>
  <si>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</si>
  <si>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</si>
  <si>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</si>
  <si>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</si>
  <si>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</si>
  <si>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</si>
  <si>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</si>
  <si>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</si>
  <si>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</si>
  <si>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</si>
  <si>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</si>
  <si>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</si>
  <si>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</si>
  <si>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</si>
  <si>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</si>
  <si>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</si>
  <si>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</si>
  <si>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</si>
  <si>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</si>
  <si>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</si>
  <si>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</si>
  <si>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</si>
  <si>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</si>
  <si>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</si>
  <si>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</si>
  <si>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</si>
  <si>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</si>
  <si>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</si>
  <si>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</si>
  <si>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</si>
  <si>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</si>
  <si>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</si>
  <si>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</si>
  <si>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</si>
  <si>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</si>
  <si>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</si>
  <si>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</si>
  <si>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</si>
  <si>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</si>
  <si>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</si>
  <si>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</si>
  <si>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</si>
  <si>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</si>
  <si>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</si>
  <si>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</si>
  <si>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</si>
  <si>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</si>
  <si>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</si>
  <si>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</si>
  <si>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</si>
  <si>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</si>
  <si>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</si>
  <si>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</si>
  <si>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</si>
  <si>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</si>
  <si>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</si>
  <si>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</si>
  <si>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</si>
  <si>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</si>
  <si>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</si>
  <si>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</si>
  <si>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</si>
  <si>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</si>
  <si>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</si>
  <si>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</si>
  <si>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</si>
  <si>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</si>
  <si>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</si>
  <si>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</si>
  <si>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</si>
  <si>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</si>
  <si>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</si>
  <si>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</si>
  <si>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</si>
  <si>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</si>
  <si>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</si>
  <si>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</si>
  <si>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</si>
  <si>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</si>
  <si>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</si>
  <si>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</si>
  <si>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</si>
  <si>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</si>
  <si>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</si>
  <si>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</si>
  <si>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</si>
  <si>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</si>
  <si>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</si>
  <si>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</si>
  <si>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</si>
  <si>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</si>
  <si>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</si>
  <si>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</si>
  <si>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</si>
  <si>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</si>
  <si>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</si>
  <si>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</si>
  <si>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</si>
  <si>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</si>
  <si>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</si>
  <si>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</si>
  <si>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</si>
  <si>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</si>
  <si>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</si>
  <si>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</si>
  <si>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</si>
  <si>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</si>
  <si>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</si>
  <si>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</si>
  <si>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</si>
  <si>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</si>
  <si>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</si>
  <si>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</si>
  <si>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</si>
  <si>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</si>
  <si>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</si>
  <si>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</si>
  <si>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</si>
  <si>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</si>
  <si>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</si>
  <si>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</si>
  <si>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</si>
  <si>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</si>
  <si>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</si>
  <si>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</si>
  <si>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</si>
  <si>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</si>
  <si>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</si>
  <si>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</si>
  <si>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</si>
  <si>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</si>
  <si>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</si>
  <si>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</si>
  <si>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</si>
  <si>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</si>
  <si>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</si>
  <si>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</si>
  <si>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</si>
  <si>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</si>
  <si>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</si>
  <si>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</si>
  <si>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</si>
  <si>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</si>
  <si>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</si>
  <si>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</si>
  <si>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</si>
  <si>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</si>
  <si>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</si>
  <si>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</si>
  <si>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</si>
  <si>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</si>
  <si>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</si>
  <si>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</si>
  <si>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</si>
  <si>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</si>
  <si>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</si>
  <si>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</si>
  <si>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</si>
  <si>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</si>
  <si>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</si>
  <si>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</si>
  <si>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</si>
  <si>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</si>
  <si>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</si>
  <si>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</si>
  <si>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</si>
  <si>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</si>
  <si>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</si>
  <si>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</si>
  <si>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</si>
  <si>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</si>
  <si>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</si>
  <si>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</si>
  <si>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</si>
  <si>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</si>
  <si>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</si>
  <si>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</si>
  <si>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</si>
  <si>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</si>
  <si>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</si>
  <si>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</si>
  <si>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</si>
  <si>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</si>
  <si>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</si>
  <si>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</si>
  <si>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</si>
  <si>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</si>
  <si>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</si>
  <si>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</si>
  <si>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</si>
  <si>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</si>
  <si>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</si>
  <si>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</si>
  <si>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</si>
  <si>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</si>
  <si>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</si>
  <si>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</si>
  <si>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</si>
  <si>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</si>
  <si>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</si>
  <si>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</si>
  <si>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</si>
  <si>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</si>
  <si>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</si>
  <si>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</si>
  <si>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</si>
  <si>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</si>
  <si>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</si>
  <si>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</si>
  <si>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</si>
  <si>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</si>
  <si>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</si>
  <si>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</si>
  <si>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</si>
  <si>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</si>
  <si>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</si>
  <si>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</si>
  <si>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</si>
  <si>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</si>
  <si>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</si>
  <si>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</si>
  <si>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</si>
  <si>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</si>
  <si>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</si>
  <si>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</si>
  <si>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</si>
  <si>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</si>
  <si>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</si>
  <si>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</si>
  <si>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</si>
  <si>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</si>
  <si>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</si>
  <si>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</si>
  <si>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</si>
  <si>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</si>
  <si>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</si>
  <si>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</si>
  <si>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</si>
  <si>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</si>
  <si>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</si>
  <si>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</si>
  <si>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</si>
  <si>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</si>
  <si>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</si>
  <si>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</si>
  <si>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</si>
  <si>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</si>
  <si>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</si>
  <si>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</si>
  <si>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</si>
  <si>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</si>
  <si>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</si>
  <si>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</si>
  <si>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</si>
  <si>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</si>
  <si>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</si>
  <si>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</si>
  <si>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</si>
  <si>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</si>
  <si>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</si>
  <si>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</si>
  <si>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</si>
  <si>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</si>
  <si>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</si>
  <si>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</si>
  <si>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</si>
  <si>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</si>
  <si>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</si>
  <si>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</si>
  <si>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</si>
  <si>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</si>
  <si>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</si>
  <si>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</si>
  <si>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</si>
  <si>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</si>
  <si>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</si>
  <si>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</si>
  <si>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</si>
  <si>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</si>
  <si>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</si>
  <si>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</si>
  <si>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</si>
  <si>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</si>
  <si>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</si>
  <si>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</si>
  <si>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</si>
  <si>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</si>
  <si>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</si>
  <si>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</si>
  <si>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</si>
  <si>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</si>
  <si>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</si>
  <si>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</si>
  <si>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</si>
  <si>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</si>
  <si>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</si>
  <si>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</si>
  <si>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</si>
  <si>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</si>
  <si>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</si>
  <si>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</si>
  <si>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</si>
  <si>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</si>
  <si>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</si>
  <si>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</si>
  <si>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</si>
  <si>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</si>
  <si>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</si>
  <si>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</si>
  <si>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</si>
  <si>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</si>
  <si>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</si>
  <si>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</si>
  <si>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</si>
  <si>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</si>
  <si>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</si>
  <si>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</si>
  <si>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</si>
  <si>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</si>
  <si>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</si>
  <si>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</si>
  <si>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</si>
  <si>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</si>
  <si>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</si>
  <si>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</si>
  <si>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</si>
  <si>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</si>
  <si>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</si>
  <si>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</si>
  <si>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</si>
  <si>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</si>
  <si>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</si>
  <si>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</si>
  <si>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</si>
  <si>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</si>
  <si>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</si>
  <si>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</si>
  <si>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</si>
  <si>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</si>
  <si>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</si>
  <si>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</si>
  <si>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</si>
  <si>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</si>
  <si>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</si>
  <si>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</si>
  <si>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</si>
  <si>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</si>
  <si>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</si>
  <si>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</si>
  <si>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</si>
  <si>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</si>
  <si>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</si>
  <si>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</si>
  <si>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</si>
  <si>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</si>
  <si>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</si>
  <si>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</si>
  <si>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</si>
  <si>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</si>
  <si>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</si>
  <si>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</si>
  <si>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</si>
  <si>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</si>
  <si>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</si>
  <si>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</si>
  <si>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</si>
  <si>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</si>
  <si>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</si>
  <si>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</si>
  <si>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</si>
  <si>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</si>
  <si>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</si>
  <si>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</si>
  <si>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</si>
  <si>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</si>
  <si>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</si>
  <si>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</si>
  <si>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</si>
  <si>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</si>
  <si>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</si>
  <si>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</si>
  <si>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</si>
  <si>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</si>
  <si>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</si>
  <si>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</si>
  <si>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</si>
  <si>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</si>
  <si>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</si>
  <si>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</si>
  <si>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</si>
  <si>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</si>
  <si>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</si>
  <si>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</si>
  <si>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</si>
  <si>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</si>
  <si>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</si>
  <si>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</si>
  <si>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</si>
  <si>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</si>
  <si>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</si>
  <si>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</si>
  <si>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</si>
  <si>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</si>
  <si>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</si>
  <si>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</si>
  <si>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</si>
  <si>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</si>
  <si>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</si>
  <si>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</si>
  <si>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</si>
  <si>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</si>
  <si>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</si>
  <si>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</si>
  <si>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</si>
  <si>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</si>
  <si>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</si>
  <si>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</si>
  <si>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</si>
  <si>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</si>
  <si>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</si>
  <si>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</si>
  <si>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</si>
  <si>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</si>
  <si>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</si>
  <si>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</si>
  <si>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</si>
  <si>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</si>
  <si>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</si>
  <si>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</si>
  <si>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</si>
  <si>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</si>
  <si>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</si>
  <si>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</si>
  <si>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</si>
  <si>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</si>
  <si>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</si>
  <si>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</si>
  <si>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</si>
  <si>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</si>
  <si>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</si>
  <si>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</si>
  <si>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</si>
  <si>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</si>
  <si>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</si>
  <si>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</si>
  <si>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</si>
  <si>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</si>
  <si>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</si>
  <si>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</si>
  <si>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</si>
  <si>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</si>
  <si>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</si>
  <si>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</si>
  <si>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</si>
  <si>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</si>
  <si>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</si>
  <si>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</si>
  <si>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</si>
  <si>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</si>
  <si>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</si>
  <si>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</si>
  <si>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</si>
  <si>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</si>
  <si>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</si>
  <si>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</si>
  <si>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</si>
  <si>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</si>
  <si>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</si>
  <si>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</si>
  <si>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</si>
  <si>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</si>
  <si>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</si>
  <si>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</si>
  <si>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</si>
  <si>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</si>
  <si>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</si>
  <si>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</si>
  <si>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</si>
  <si>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</si>
  <si>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</si>
  <si>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</si>
  <si>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</si>
  <si>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</si>
  <si>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</si>
  <si>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</si>
  <si>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</si>
  <si>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</si>
  <si>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</si>
  <si>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</si>
  <si>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</si>
  <si>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</si>
  <si>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</si>
  <si>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</si>
  <si>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</si>
  <si>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</si>
  <si>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</si>
  <si>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</si>
  <si>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</si>
  <si>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</si>
  <si>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</si>
  <si>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</si>
  <si>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</si>
  <si>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</si>
  <si>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</si>
  <si>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</si>
  <si>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</si>
  <si>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</si>
  <si>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</si>
  <si>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</si>
  <si>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</si>
  <si>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</si>
  <si>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</si>
  <si>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</si>
  <si>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</si>
  <si>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</si>
  <si>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</si>
  <si>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</si>
  <si>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</si>
  <si>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</si>
  <si>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</si>
  <si>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</si>
  <si>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</si>
  <si>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</si>
  <si>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</si>
  <si>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</si>
  <si>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</si>
  <si>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</si>
  <si>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</si>
  <si>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</si>
  <si>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</si>
  <si>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</si>
  <si>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</si>
  <si>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</si>
  <si>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</si>
  <si>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</si>
  <si>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</si>
  <si>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</si>
  <si>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</si>
  <si>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</si>
  <si>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</si>
  <si>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</si>
  <si>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</si>
  <si>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</si>
  <si>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</si>
  <si>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</si>
  <si>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</si>
  <si>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</si>
  <si>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</si>
  <si>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</si>
  <si>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</si>
  <si>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</si>
  <si>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</si>
  <si>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</si>
  <si>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</si>
  <si>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</si>
  <si>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</si>
  <si>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</si>
  <si>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</si>
  <si>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</si>
  <si>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</si>
  <si>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</si>
  <si>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</si>
  <si>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</si>
  <si>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</si>
  <si>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</si>
  <si>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</si>
  <si>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</si>
  <si>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</si>
  <si>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</si>
  <si>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</si>
  <si>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</si>
  <si>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</si>
  <si>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</si>
  <si>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</si>
  <si>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</si>
  <si>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</si>
  <si>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</si>
  <si>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</si>
  <si>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</si>
  <si>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</si>
  <si>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</si>
  <si>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</si>
  <si>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</si>
  <si>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</si>
  <si>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</si>
  <si>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</si>
  <si>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</si>
  <si>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</si>
  <si>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</si>
  <si>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</si>
  <si>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</si>
  <si>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</si>
  <si>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</si>
  <si>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</si>
  <si>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</si>
  <si>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</si>
  <si>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</si>
  <si>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</si>
  <si>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</si>
  <si>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</si>
  <si>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</si>
  <si>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</si>
  <si>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</si>
  <si>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</si>
  <si>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</si>
  <si>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</si>
  <si>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</si>
  <si>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</si>
  <si>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</si>
  <si>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</si>
  <si>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</si>
  <si>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</si>
  <si>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</si>
  <si>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</si>
  <si>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</si>
  <si>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</si>
  <si>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</si>
  <si>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</si>
  <si>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</si>
  <si>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</si>
  <si>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</si>
  <si>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</si>
  <si>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</si>
  <si>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</si>
  <si>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</si>
  <si>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</si>
  <si>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</si>
  <si>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</si>
  <si>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</si>
  <si>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</si>
  <si>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</si>
  <si>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</si>
  <si>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</si>
  <si>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</si>
  <si>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</si>
  <si>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</si>
  <si>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</si>
  <si>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</si>
  <si>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</si>
  <si>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</si>
  <si>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</si>
  <si>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</si>
  <si>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</si>
  <si>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</si>
  <si>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</si>
  <si>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</si>
  <si>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</si>
  <si>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</si>
  <si>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</si>
  <si>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</si>
  <si>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</si>
  <si>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</si>
  <si>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</si>
  <si>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</si>
  <si>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</si>
  <si>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</si>
  <si>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</si>
  <si>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</si>
  <si>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</si>
  <si>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</si>
  <si>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</si>
  <si>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</si>
  <si>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</si>
  <si>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</si>
  <si>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</si>
  <si>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</si>
  <si>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</si>
  <si>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</si>
  <si>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</si>
  <si>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</si>
  <si>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</si>
  <si>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</si>
  <si>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</si>
  <si>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</si>
  <si>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</si>
  <si>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</si>
  <si>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</si>
  <si>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</si>
  <si>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</si>
  <si>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</si>
  <si>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</si>
  <si>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</si>
  <si>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</si>
  <si>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</si>
  <si>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</si>
  <si>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</si>
  <si>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</si>
  <si>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</si>
  <si>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</si>
  <si>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</si>
  <si>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</si>
  <si>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</si>
  <si>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</si>
  <si>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</si>
  <si>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</si>
  <si>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</si>
  <si>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</si>
  <si>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</si>
  <si>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</si>
  <si>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</si>
  <si>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</si>
  <si>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</si>
  <si>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</si>
  <si>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</si>
  <si>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</si>
  <si>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</si>
  <si>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</si>
  <si>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</si>
  <si>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</si>
  <si>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</si>
  <si>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</si>
  <si>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</si>
  <si>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</si>
  <si>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</si>
  <si>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</si>
  <si>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</si>
  <si>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</si>
  <si>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</si>
  <si>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</si>
  <si>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</si>
  <si>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</si>
  <si>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</si>
  <si>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</si>
  <si>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</si>
  <si>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</si>
  <si>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</si>
  <si>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</si>
  <si>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</si>
  <si>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</si>
  <si>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</si>
  <si>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</si>
  <si>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</si>
  <si>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</si>
  <si>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</si>
  <si>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</si>
  <si>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</si>
  <si>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</si>
  <si>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</si>
  <si>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</si>
  <si>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</si>
  <si>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</si>
  <si>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</si>
  <si>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</si>
  <si>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</si>
  <si>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</si>
  <si>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</si>
  <si>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</si>
  <si>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</si>
  <si>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</si>
  <si>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</si>
  <si>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</si>
  <si>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</si>
  <si>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</si>
  <si>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</si>
  <si>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</si>
  <si>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</si>
  <si>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</si>
  <si>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</si>
  <si>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</si>
  <si>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</si>
  <si>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</si>
  <si>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</si>
  <si>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</si>
  <si>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</si>
  <si>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</si>
  <si>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</si>
  <si>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</si>
  <si>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</si>
  <si>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</si>
  <si>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</si>
  <si>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</si>
  <si>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</si>
  <si>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</si>
  <si>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</si>
  <si>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</si>
  <si>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</si>
  <si>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</si>
  <si>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</si>
  <si>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</si>
  <si>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</si>
  <si>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</si>
  <si>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</si>
  <si>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</si>
  <si>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</si>
  <si>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</si>
  <si>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</si>
  <si>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</si>
  <si>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</si>
  <si>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</si>
  <si>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</si>
  <si>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</si>
  <si>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</si>
  <si>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</si>
  <si>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</si>
  <si>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</si>
  <si>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</si>
  <si>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</si>
  <si>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</si>
  <si>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</si>
  <si>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</si>
  <si>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</si>
  <si>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</si>
  <si>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</si>
  <si>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</si>
  <si>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</si>
  <si>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</si>
  <si>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</si>
  <si>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</si>
  <si>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</si>
  <si>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</si>
  <si>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</si>
  <si>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</si>
  <si>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</si>
  <si>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</si>
  <si>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</si>
  <si>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</si>
  <si>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</si>
  <si>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</si>
  <si>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</si>
  <si>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</si>
  <si>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</si>
  <si>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</si>
  <si>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</si>
  <si>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</si>
  <si>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</si>
  <si>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</si>
  <si>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</si>
  <si>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</si>
  <si>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</si>
  <si>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</si>
  <si>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</si>
  <si>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</si>
  <si>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</si>
  <si>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</si>
  <si>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</si>
  <si>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</si>
  <si>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</si>
  <si>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</si>
  <si>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</si>
  <si>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</si>
  <si>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</si>
  <si>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</si>
  <si>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</si>
  <si>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</si>
  <si>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</si>
  <si>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</si>
  <si>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</si>
  <si>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</si>
  <si>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</si>
  <si>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</si>
  <si>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</si>
  <si>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</si>
  <si>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</si>
  <si>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</si>
  <si>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</si>
  <si>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</si>
  <si>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</si>
  <si>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</si>
  <si>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</si>
  <si>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</si>
  <si>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</si>
  <si>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</si>
  <si>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</si>
  <si>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</si>
  <si>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</si>
  <si>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</si>
  <si>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</si>
  <si>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</si>
  <si>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</si>
  <si>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</si>
  <si>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</si>
  <si>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</si>
  <si>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</si>
  <si>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</si>
  <si>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</si>
  <si>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</si>
  <si>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</si>
  <si>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</si>
  <si>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</si>
  <si>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</si>
  <si>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</si>
  <si>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</si>
  <si>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</si>
  <si>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</si>
  <si>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</si>
  <si>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</si>
  <si>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</si>
  <si>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</si>
  <si>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</si>
  <si>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</si>
  <si>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</si>
  <si>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</si>
  <si>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</si>
  <si>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</si>
  <si>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</si>
  <si>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</si>
  <si>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</si>
  <si>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</si>
  <si>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</si>
  <si>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</si>
  <si>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</si>
  <si>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</si>
  <si>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</si>
  <si>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</si>
  <si>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</si>
  <si>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</si>
  <si>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</si>
  <si>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</si>
  <si>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</si>
  <si>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</si>
  <si>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</si>
  <si>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</si>
  <si>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</si>
  <si>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</si>
  <si>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</si>
  <si>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</si>
  <si>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</si>
  <si>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</si>
  <si>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</si>
  <si>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</si>
  <si>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</si>
  <si>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</si>
  <si>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</si>
  <si>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</si>
  <si>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</si>
  <si>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</si>
  <si>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</si>
  <si>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</si>
  <si>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</si>
  <si>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</si>
  <si>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</si>
  <si>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</si>
  <si>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</si>
  <si>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</si>
  <si>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</si>
  <si>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</si>
  <si>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</si>
  <si>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</si>
  <si>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</si>
  <si>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</si>
  <si>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</si>
  <si>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</si>
  <si>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</si>
  <si>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</si>
  <si>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</si>
  <si>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</si>
  <si>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</si>
  <si>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</si>
  <si>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</si>
  <si>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</si>
  <si>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</si>
  <si>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</si>
  <si>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</si>
  <si>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</si>
  <si>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</si>
  <si>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</si>
  <si>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</si>
  <si>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</si>
  <si>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</si>
  <si>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</si>
  <si>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</si>
  <si>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</si>
  <si>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</si>
  <si>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</si>
  <si>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</si>
  <si>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</si>
  <si>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</si>
  <si>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</si>
  <si>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</si>
  <si>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</si>
  <si>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</si>
  <si>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</si>
  <si>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</si>
  <si>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</si>
  <si>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</si>
  <si>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</si>
  <si>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</si>
  <si>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</si>
  <si>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</si>
  <si>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</si>
  <si>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</si>
  <si>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</si>
  <si>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</si>
  <si>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</si>
  <si>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</si>
  <si>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</si>
  <si>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</si>
  <si>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</si>
  <si>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</si>
  <si>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</si>
  <si>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</si>
  <si>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</si>
  <si>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</si>
  <si>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</si>
  <si>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</si>
  <si>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</si>
  <si>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</si>
  <si>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</si>
  <si>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</si>
  <si>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</si>
  <si>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</si>
  <si>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</si>
  <si>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</si>
  <si>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</si>
  <si>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</si>
  <si>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</si>
  <si>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</si>
  <si>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</si>
  <si>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</si>
  <si>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</si>
  <si>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</si>
  <si>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</si>
  <si>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</si>
  <si>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</si>
  <si>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</si>
  <si>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</si>
  <si>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</si>
  <si>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</si>
  <si>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</si>
  <si>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</si>
  <si>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</si>
  <si>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</si>
  <si>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</si>
  <si>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</si>
  <si>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</si>
  <si>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</si>
  <si>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</si>
  <si>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</si>
  <si>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</si>
  <si>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</si>
  <si>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</si>
  <si>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</si>
  <si>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</si>
  <si>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</si>
  <si>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</si>
  <si>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</si>
  <si>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</si>
  <si>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</si>
  <si>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</si>
  <si>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</si>
  <si>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</si>
  <si>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</si>
  <si>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</si>
  <si>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</si>
  <si>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</si>
  <si>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</si>
  <si>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</si>
  <si>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</si>
  <si>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</si>
  <si>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</si>
  <si>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</si>
  <si>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</si>
  <si>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</si>
  <si>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</si>
  <si>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</si>
  <si>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</si>
  <si>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</si>
  <si>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</si>
  <si>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</si>
  <si>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</si>
  <si>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</si>
  <si>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</si>
  <si>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</si>
  <si>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</si>
  <si>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</si>
  <si>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</si>
  <si>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</si>
  <si>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</si>
  <si>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</si>
  <si>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</si>
  <si>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</si>
  <si>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</si>
  <si>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</si>
  <si>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</si>
  <si>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</si>
  <si>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</si>
  <si>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</si>
  <si>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</si>
  <si>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</si>
  <si>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</si>
  <si>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</si>
  <si>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</si>
  <si>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</si>
  <si>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</si>
  <si>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</si>
  <si>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</si>
  <si>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</si>
  <si>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</si>
  <si>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</si>
  <si>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</si>
  <si>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</si>
  <si>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</si>
  <si>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</si>
  <si>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</si>
  <si>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</si>
  <si>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</si>
  <si>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</si>
  <si>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</si>
  <si>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</si>
  <si>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</si>
  <si>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</si>
  <si>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</si>
  <si>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</si>
  <si>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</si>
  <si>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</si>
  <si>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</si>
  <si>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</si>
  <si>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</si>
  <si>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</si>
  <si>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</si>
  <si>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</si>
  <si>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</si>
  <si>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</si>
  <si>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</si>
  <si>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</si>
  <si>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</si>
  <si>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</si>
  <si>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</si>
  <si>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</si>
  <si>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</si>
  <si>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</si>
  <si>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</si>
  <si>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</si>
  <si>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</si>
  <si>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</si>
  <si>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</si>
  <si>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</si>
  <si>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</si>
  <si>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</si>
  <si>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</si>
  <si>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</si>
  <si>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</si>
  <si>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</si>
  <si>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</si>
  <si>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</si>
  <si>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</si>
  <si>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</si>
  <si>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</si>
  <si>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</si>
  <si>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</si>
  <si>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</si>
  <si>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</si>
  <si>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</si>
  <si>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</si>
  <si>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</si>
  <si>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</si>
  <si>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</si>
  <si>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</si>
  <si>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</si>
  <si>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</si>
  <si>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</si>
  <si>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</si>
  <si>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</si>
  <si>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</si>
  <si>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</si>
  <si>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</si>
  <si>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</si>
  <si>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</si>
  <si>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</si>
  <si>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</si>
  <si>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</si>
  <si>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</si>
  <si>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</si>
  <si>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</si>
  <si>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</si>
  <si>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</si>
  <si>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</si>
  <si>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</si>
  <si>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</si>
  <si>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</si>
  <si>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</si>
  <si>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</si>
  <si>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</si>
  <si>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</si>
  <si>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</si>
  <si>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</si>
  <si>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</si>
  <si>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</si>
  <si>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</si>
  <si>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</si>
  <si>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</si>
  <si>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</si>
  <si>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</si>
  <si>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</si>
  <si>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</si>
  <si>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</si>
  <si>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</si>
  <si>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</si>
  <si>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</si>
  <si>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</si>
  <si>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</si>
  <si>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</si>
  <si>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</si>
  <si>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</si>
  <si>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</si>
  <si>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</si>
  <si>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</si>
  <si>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</si>
  <si>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</si>
  <si>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</si>
  <si>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</si>
  <si>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</si>
  <si>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</si>
  <si>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</si>
  <si>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</si>
  <si>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</si>
  <si>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</si>
  <si>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</si>
  <si>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</si>
  <si>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</si>
  <si>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</si>
  <si>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</si>
  <si>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</si>
  <si>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</si>
  <si>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</si>
  <si>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</si>
  <si>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</si>
  <si>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</si>
  <si>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</si>
  <si>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</si>
  <si>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</si>
  <si>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</si>
  <si>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</si>
  <si>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</si>
  <si>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</si>
  <si>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</si>
  <si>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</si>
  <si>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</si>
  <si>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</si>
  <si>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</si>
  <si>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</si>
  <si>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</si>
  <si>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</si>
  <si>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</si>
  <si>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</si>
  <si>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</si>
  <si>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</si>
  <si>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</si>
  <si>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</si>
  <si>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</si>
  <si>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</si>
  <si>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</si>
  <si>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</si>
  <si>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</si>
  <si>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</si>
  <si>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</si>
  <si>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</si>
  <si>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</si>
  <si>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</si>
  <si>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</si>
  <si>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</si>
  <si>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</si>
  <si>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</si>
  <si>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</si>
  <si>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</si>
  <si>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</si>
  <si>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</si>
  <si>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</si>
  <si>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</si>
  <si>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</si>
  <si>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</si>
  <si>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</si>
  <si>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</si>
  <si>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</si>
  <si>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</si>
  <si>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</si>
  <si>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</si>
  <si>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</si>
  <si>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</si>
  <si>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</si>
  <si>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</si>
  <si>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</si>
  <si>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</si>
  <si>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</si>
  <si>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</si>
  <si>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</si>
  <si>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</si>
  <si>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</si>
  <si>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</si>
  <si>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</si>
  <si>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</si>
  <si>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</si>
  <si>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</si>
  <si>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</si>
  <si>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</si>
  <si>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</si>
  <si>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</si>
  <si>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</si>
  <si>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</si>
  <si>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</si>
  <si>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</si>
  <si>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</si>
  <si>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</si>
  <si>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</si>
  <si>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</si>
  <si>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</si>
  <si>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</si>
  <si>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</si>
  <si>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</si>
  <si>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</si>
  <si>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</si>
  <si>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</si>
  <si>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</si>
  <si>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</si>
  <si>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</si>
  <si>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</si>
  <si>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</si>
  <si>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</si>
  <si>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</si>
  <si>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</si>
  <si>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</si>
  <si>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</si>
  <si>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</si>
  <si>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</si>
  <si>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</si>
  <si>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</si>
  <si>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</si>
  <si>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</si>
  <si>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</si>
  <si>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</si>
  <si>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</si>
  <si>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</si>
  <si>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</si>
  <si>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</si>
  <si>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</si>
  <si>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</si>
  <si>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</si>
  <si>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</si>
  <si>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</si>
  <si>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</si>
  <si>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</si>
  <si>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</si>
  <si>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</si>
  <si>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</si>
  <si>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</si>
  <si>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</si>
  <si>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</si>
  <si>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</si>
  <si>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</si>
  <si>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</si>
  <si>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</si>
  <si>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</si>
  <si>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</si>
  <si>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</si>
  <si>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</si>
  <si>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</si>
  <si>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</si>
  <si>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</si>
  <si>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</si>
  <si>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</si>
  <si>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</si>
  <si>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</si>
  <si>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</si>
  <si>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</si>
  <si>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</si>
  <si>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</si>
  <si>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</si>
  <si>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</si>
  <si>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</si>
  <si>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</si>
  <si>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</si>
  <si>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</si>
  <si>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</si>
  <si>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</si>
  <si>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</si>
  <si>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</si>
  <si>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</si>
  <si>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</si>
  <si>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</si>
  <si>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</si>
  <si>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</si>
  <si>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</si>
  <si>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</si>
  <si>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</si>
  <si>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</si>
  <si>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</si>
  <si>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</si>
  <si>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</si>
  <si>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</si>
  <si>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</si>
  <si>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</si>
  <si>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</si>
  <si>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</si>
  <si>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</si>
  <si>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</si>
  <si>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</si>
  <si>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</si>
  <si>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</si>
  <si>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</si>
  <si>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</si>
  <si>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</si>
  <si>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</si>
  <si>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</si>
  <si>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</si>
  <si>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</si>
  <si>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</si>
  <si>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</si>
  <si>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</si>
  <si>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</si>
  <si>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</si>
  <si>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</si>
  <si>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</si>
  <si>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</si>
  <si>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</si>
  <si>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</si>
  <si>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</si>
  <si>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</si>
  <si>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</si>
  <si>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</si>
  <si>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</si>
  <si>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</si>
  <si>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</si>
  <si>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</si>
  <si>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</si>
  <si>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</si>
  <si>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</si>
  <si>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</si>
  <si>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</si>
  <si>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</si>
  <si>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</si>
  <si>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</si>
  <si>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</si>
  <si>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</si>
  <si>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</si>
  <si>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</si>
  <si>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</si>
  <si>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</si>
  <si>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</si>
  <si>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</si>
  <si>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</si>
  <si>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</si>
  <si>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</si>
  <si>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</si>
  <si>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</si>
  <si>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</si>
  <si>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</si>
  <si>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</si>
  <si>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</si>
  <si>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</si>
  <si>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</si>
  <si>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</si>
  <si>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</si>
  <si>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</si>
  <si>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</si>
  <si>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</si>
  <si>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</si>
  <si>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</si>
  <si>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</si>
  <si>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</si>
  <si>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</si>
  <si>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</si>
  <si>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</si>
  <si>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</si>
  <si>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</si>
  <si>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</si>
  <si>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</si>
  <si>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</si>
  <si>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</si>
  <si>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</si>
  <si>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</si>
  <si>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</si>
  <si>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</si>
  <si>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</si>
  <si>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</si>
  <si>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</si>
  <si>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</si>
  <si>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</si>
  <si>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</si>
  <si>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</si>
  <si>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</si>
  <si>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</si>
  <si>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</si>
  <si>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</si>
  <si>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</si>
  <si>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</si>
  <si>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</si>
  <si>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</si>
  <si>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</si>
  <si>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</si>
  <si>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</si>
  <si>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</si>
  <si>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</si>
  <si>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</si>
  <si>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</si>
  <si>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</si>
  <si>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</si>
  <si>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</si>
  <si>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</si>
  <si>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</si>
  <si>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</si>
  <si>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</si>
  <si>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</si>
  <si>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</si>
  <si>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</si>
  <si>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</si>
  <si>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</si>
  <si>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</si>
  <si>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</si>
  <si>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</si>
  <si>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</si>
  <si>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</si>
  <si>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</si>
  <si>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</si>
  <si>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</si>
  <si>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</si>
  <si>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</si>
  <si>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</si>
  <si>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</si>
  <si>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</si>
  <si>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</si>
  <si>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</si>
  <si>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</si>
  <si>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</si>
  <si>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</si>
  <si>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</si>
  <si>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</si>
  <si>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</si>
  <si>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</si>
  <si>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</si>
  <si>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</si>
  <si>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</si>
  <si>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</si>
  <si>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</si>
  <si>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</si>
  <si>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</si>
  <si>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</si>
  <si>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</si>
  <si>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</si>
  <si>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</si>
  <si>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</si>
  <si>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</si>
  <si>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</si>
  <si>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</si>
  <si>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</si>
  <si>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</si>
  <si>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</si>
  <si>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</si>
  <si>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</si>
  <si>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</si>
  <si>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</si>
  <si>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</si>
  <si>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</si>
  <si>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</si>
  <si>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</si>
  <si>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</si>
  <si>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</si>
  <si>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</si>
  <si>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</si>
  <si>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</si>
  <si>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</si>
  <si>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</si>
  <si>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</si>
  <si>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</si>
  <si>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</si>
  <si>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</si>
  <si>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</si>
  <si>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</si>
  <si>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</si>
  <si>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</si>
  <si>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</si>
  <si>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</si>
  <si>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</si>
  <si>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</si>
  <si>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</si>
  <si>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</si>
  <si>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</si>
  <si>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</si>
  <si>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</si>
  <si>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</si>
  <si>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</si>
  <si>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</si>
  <si>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</si>
  <si>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</si>
  <si>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</si>
  <si>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</si>
  <si>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</si>
  <si>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</si>
  <si>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</si>
  <si>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</si>
  <si>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</si>
  <si>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</si>
  <si>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</si>
  <si>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</si>
  <si>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</si>
  <si>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</si>
  <si>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</si>
  <si>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</si>
  <si>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</si>
  <si>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</si>
  <si>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</si>
  <si>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</si>
  <si>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</si>
  <si>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</si>
  <si>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</si>
  <si>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</si>
  <si>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</si>
  <si>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</si>
  <si>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</si>
  <si>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</si>
  <si>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</si>
  <si>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</si>
  <si>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</si>
  <si>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</si>
  <si>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</si>
  <si>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</si>
  <si>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</si>
  <si>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</si>
  <si>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</si>
  <si>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</si>
  <si>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</si>
  <si>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</si>
  <si>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</si>
  <si>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</si>
  <si>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</si>
  <si>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</si>
  <si>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</si>
  <si>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</si>
  <si>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</si>
  <si>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</si>
  <si>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</si>
  <si>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</si>
  <si>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</si>
  <si>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</si>
  <si>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</si>
  <si>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</si>
  <si>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</si>
  <si>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</si>
  <si>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</si>
  <si>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</si>
  <si>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</si>
  <si>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</si>
  <si>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</si>
  <si>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</si>
  <si>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</si>
  <si>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</si>
  <si>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</si>
  <si>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</si>
  <si>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</si>
  <si>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</si>
  <si>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</si>
  <si>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</si>
  <si>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</si>
  <si>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</si>
  <si>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</si>
  <si>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</si>
  <si>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</si>
  <si>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</si>
  <si>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</si>
  <si>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</si>
  <si>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</si>
  <si>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</si>
  <si>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</si>
  <si>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</si>
  <si>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</si>
  <si>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</si>
  <si>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</si>
  <si>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</si>
  <si>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</si>
  <si>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</si>
  <si>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</si>
  <si>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</si>
  <si>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</si>
  <si>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</si>
  <si>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</si>
  <si>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</si>
  <si>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</si>
  <si>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</si>
  <si>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</si>
  <si>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</si>
  <si>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</si>
  <si>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</si>
  <si>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</si>
  <si>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</si>
  <si>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</si>
  <si>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</si>
  <si>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</si>
  <si>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</si>
  <si>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</si>
  <si>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</si>
  <si>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</si>
  <si>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</si>
  <si>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</si>
  <si>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</si>
  <si>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</si>
  <si>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</si>
  <si>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</si>
  <si>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</si>
  <si>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</si>
  <si>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</si>
  <si>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</si>
  <si>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</si>
  <si>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</si>
  <si>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</si>
  <si>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</si>
  <si>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</si>
  <si>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</si>
  <si>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</si>
  <si>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</si>
  <si>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</si>
  <si>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</si>
  <si>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</si>
  <si>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</si>
  <si>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</si>
  <si>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</si>
  <si>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</si>
  <si>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</si>
  <si>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</si>
  <si>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</si>
  <si>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</si>
  <si>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</si>
  <si>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</si>
  <si>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</si>
  <si>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</si>
  <si>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</si>
  <si>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</si>
  <si>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</si>
  <si>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</si>
  <si>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</si>
  <si>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</si>
  <si>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</si>
  <si>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</si>
  <si>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</si>
  <si>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</si>
  <si>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</si>
  <si>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</si>
  <si>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</si>
  <si>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</si>
  <si>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</si>
  <si>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</si>
  <si>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</si>
  <si>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</si>
  <si>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</si>
  <si>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</si>
  <si>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</si>
  <si>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</si>
  <si>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</si>
  <si>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</si>
  <si>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</si>
  <si>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</si>
  <si>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</si>
  <si>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</si>
  <si>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</si>
  <si>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</si>
  <si>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</si>
  <si>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</si>
  <si>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</si>
  <si>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</si>
  <si>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</si>
  <si>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</si>
  <si>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</si>
  <si>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</si>
  <si>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</si>
  <si>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</si>
  <si>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</si>
  <si>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</si>
  <si>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</si>
  <si>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</si>
  <si>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</si>
  <si>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</si>
  <si>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</si>
  <si>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</si>
  <si>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</si>
  <si>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</si>
  <si>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</si>
  <si>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</si>
  <si>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</si>
  <si>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</si>
  <si>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</si>
  <si>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</si>
  <si>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</si>
  <si>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</si>
  <si>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</si>
  <si>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</si>
  <si>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</si>
  <si>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</si>
  <si>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</si>
  <si>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</si>
  <si>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</si>
  <si>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</si>
  <si>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</si>
  <si>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</si>
  <si>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</si>
  <si>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</si>
  <si>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</si>
  <si>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</si>
  <si>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</si>
  <si>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</si>
  <si>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</si>
  <si>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</si>
  <si>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</si>
  <si>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</si>
  <si>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</si>
  <si>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</si>
  <si>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</si>
  <si>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</si>
  <si>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</si>
  <si>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</si>
  <si>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</si>
  <si>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</si>
  <si>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</si>
  <si>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</si>
  <si>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</si>
  <si>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</si>
  <si>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</si>
  <si>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</si>
  <si>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</si>
  <si>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</si>
  <si>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</si>
  <si>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</si>
  <si>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</si>
  <si>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</si>
  <si>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</si>
  <si>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</si>
  <si>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</si>
  <si>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</si>
  <si>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</si>
  <si>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</si>
  <si>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</si>
  <si>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</si>
  <si>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</si>
  <si>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</si>
  <si>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</si>
  <si>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</si>
  <si>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</si>
  <si>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</si>
  <si>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</si>
  <si>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</si>
  <si>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</si>
  <si>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</si>
  <si>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</si>
  <si>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</si>
  <si>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</si>
  <si>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</si>
  <si>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</si>
  <si>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</si>
  <si>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</si>
  <si>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</si>
  <si>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</si>
  <si>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</si>
  <si>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</si>
  <si>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</si>
  <si>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</si>
  <si>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</si>
  <si>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</si>
  <si>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</si>
  <si>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</si>
  <si>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</si>
  <si>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</si>
  <si>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</si>
  <si>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</si>
  <si>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</si>
  <si>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</si>
  <si>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</si>
  <si>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</si>
  <si>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</si>
  <si>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</si>
  <si>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</si>
  <si>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</si>
  <si>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</si>
  <si>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</si>
  <si>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</si>
  <si>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</si>
  <si>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</si>
  <si>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</si>
  <si>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</si>
  <si>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</si>
  <si>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</si>
  <si>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</si>
  <si>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</si>
  <si>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</si>
  <si>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</si>
  <si>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</si>
  <si>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</si>
  <si>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</si>
  <si>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</si>
  <si>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</si>
  <si>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</si>
  <si>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</si>
  <si>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</si>
  <si>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</si>
  <si>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</si>
  <si>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</si>
  <si>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</si>
  <si>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</si>
  <si>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</si>
  <si>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</si>
  <si>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</si>
  <si>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</si>
  <si>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</si>
  <si>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</si>
  <si>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</si>
  <si>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</si>
  <si>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</si>
  <si>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</si>
  <si>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</si>
  <si>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</si>
  <si>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</si>
  <si>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</si>
  <si>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</si>
  <si>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</si>
  <si>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</si>
  <si>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</si>
  <si>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</si>
  <si>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</si>
  <si>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</si>
  <si>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</si>
  <si>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</si>
  <si>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</si>
  <si>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</si>
  <si>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</si>
  <si>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</si>
  <si>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</si>
  <si>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</si>
  <si>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</si>
  <si>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</si>
  <si>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</si>
  <si>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</si>
  <si>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</si>
  <si>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</si>
  <si>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</si>
  <si>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</si>
  <si>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</si>
  <si>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</si>
  <si>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</si>
  <si>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</si>
  <si>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</si>
  <si>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</si>
  <si>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</si>
  <si>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</si>
  <si>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</si>
  <si>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</si>
  <si>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</si>
  <si>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</si>
  <si>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</si>
  <si>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</si>
  <si>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</si>
  <si>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</si>
  <si>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</si>
  <si>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</si>
  <si>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</si>
  <si>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</si>
  <si>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</si>
  <si>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</si>
  <si>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</si>
  <si>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</si>
  <si>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</si>
  <si>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</si>
  <si>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</si>
  <si>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</si>
  <si>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</si>
  <si>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</si>
  <si>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</si>
  <si>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</si>
  <si>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</si>
  <si>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</si>
  <si>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</si>
  <si>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</si>
  <si>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</si>
  <si>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</si>
  <si>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</si>
  <si>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</si>
  <si>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</si>
  <si>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</si>
  <si>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</si>
  <si>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</si>
  <si>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</si>
  <si>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</si>
  <si>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</si>
  <si>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</si>
  <si>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</si>
  <si>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</si>
  <si>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</si>
  <si>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</si>
  <si>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</si>
  <si>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</si>
  <si>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</si>
  <si>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</si>
  <si>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</si>
  <si>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</si>
  <si>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</si>
  <si>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</si>
  <si>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</si>
  <si>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</si>
  <si>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</si>
  <si>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</si>
  <si>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</si>
  <si>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</si>
  <si>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</si>
  <si>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</si>
  <si>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</si>
  <si>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</si>
  <si>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</si>
  <si>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</si>
  <si>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</si>
  <si>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</si>
  <si>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</si>
  <si>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</si>
  <si>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</si>
  <si>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</si>
  <si>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</si>
  <si>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</si>
  <si>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</si>
  <si>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</si>
  <si>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</si>
  <si>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</si>
  <si>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</si>
  <si>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</si>
  <si>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</si>
  <si>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</si>
  <si>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</si>
  <si>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</si>
  <si>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</si>
  <si>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</si>
  <si>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</si>
  <si>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</si>
  <si>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</si>
  <si>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</si>
  <si>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</si>
  <si>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</si>
  <si>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</si>
  <si>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</si>
  <si>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</si>
  <si>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</si>
  <si>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</si>
  <si>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</si>
  <si>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</si>
  <si>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</si>
  <si>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</si>
  <si>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</si>
  <si>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</si>
  <si>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</si>
  <si>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</si>
  <si>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</si>
  <si>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</si>
  <si>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</si>
  <si>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</si>
  <si>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</si>
  <si>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</si>
  <si>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</si>
  <si>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</si>
  <si>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</si>
  <si>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</si>
  <si>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</si>
  <si>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</si>
  <si>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</si>
  <si>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</si>
  <si>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</si>
  <si>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</si>
  <si>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</si>
  <si>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</si>
  <si>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</si>
  <si>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</si>
  <si>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</si>
  <si>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</si>
  <si>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</si>
  <si>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</si>
  <si>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</si>
  <si>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</si>
  <si>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</si>
  <si>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</si>
  <si>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</si>
  <si>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</si>
  <si>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</si>
  <si>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</si>
  <si>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</si>
  <si>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</si>
  <si>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</si>
  <si>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</si>
  <si>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</si>
  <si>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</si>
  <si>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</si>
  <si>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</si>
  <si>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</si>
  <si>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</si>
  <si>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</si>
  <si>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</si>
  <si>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</si>
  <si>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</si>
  <si>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</si>
  <si>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</si>
  <si>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</si>
  <si>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</si>
  <si>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</si>
  <si>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</si>
  <si>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</si>
  <si>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</si>
  <si>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</si>
  <si>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</si>
  <si>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</si>
  <si>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</si>
  <si>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</si>
  <si>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</si>
  <si>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</si>
  <si>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</si>
  <si>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</si>
  <si>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</si>
  <si>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</si>
  <si>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</si>
  <si>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</si>
  <si>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</si>
  <si>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</si>
  <si>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</si>
  <si>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</si>
  <si>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</si>
  <si>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</si>
  <si>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</si>
  <si>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</si>
  <si>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</si>
  <si>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</si>
  <si>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</si>
  <si>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</si>
  <si>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</si>
  <si>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</si>
  <si>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</si>
  <si>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</si>
  <si>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</si>
  <si>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</si>
  <si>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</si>
  <si>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</si>
  <si>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</si>
  <si>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</si>
  <si>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</si>
  <si>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</si>
  <si>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</si>
  <si>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</si>
  <si>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</si>
  <si>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</si>
  <si>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</si>
  <si>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</si>
  <si>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</si>
  <si>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</si>
  <si>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</si>
  <si>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</si>
  <si>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</si>
  <si>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</si>
  <si>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</si>
  <si>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</si>
  <si>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</si>
  <si>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</si>
  <si>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</si>
  <si>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</si>
  <si>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</si>
  <si>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</si>
  <si>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</si>
  <si>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</si>
  <si>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</si>
  <si>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</si>
  <si>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</si>
  <si>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</si>
  <si>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</si>
  <si>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</si>
  <si>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</si>
  <si>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</si>
  <si>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</si>
  <si>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</si>
  <si>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</si>
  <si>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</si>
  <si>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</si>
  <si>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</si>
  <si>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</si>
  <si>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</si>
  <si>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</si>
  <si>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</si>
  <si>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</si>
  <si>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</si>
  <si>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</si>
  <si>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</si>
  <si>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</si>
  <si>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</si>
  <si>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</si>
  <si>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</si>
  <si>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</si>
  <si>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</si>
  <si>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</si>
  <si>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</si>
  <si>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</si>
  <si>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</si>
  <si>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</si>
  <si>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</si>
  <si>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</si>
  <si>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</si>
  <si>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</si>
  <si>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</si>
  <si>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</si>
  <si>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</si>
  <si>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</si>
  <si>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</si>
  <si>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</si>
  <si>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</si>
  <si>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</si>
  <si>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</si>
  <si>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</si>
  <si>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</si>
  <si>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</si>
  <si>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</si>
  <si>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</si>
  <si>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</si>
  <si>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</si>
  <si>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</si>
  <si>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</si>
  <si>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</si>
  <si>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</si>
  <si>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</si>
  <si>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</si>
  <si>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</si>
  <si>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</si>
  <si>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</si>
  <si>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</si>
  <si>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</si>
  <si>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</si>
  <si>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</si>
  <si>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</si>
  <si>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</si>
  <si>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</si>
  <si>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</si>
  <si>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</si>
  <si>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</si>
  <si>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</si>
  <si>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</si>
  <si>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</si>
  <si>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</si>
  <si>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</si>
  <si>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</si>
  <si>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</si>
  <si>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</si>
  <si>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</si>
  <si>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</si>
  <si>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</si>
  <si>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</si>
  <si>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</si>
  <si>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</si>
  <si>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</si>
  <si>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</si>
  <si>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</si>
  <si>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</si>
  <si>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</si>
  <si>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</si>
  <si>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</si>
  <si>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</si>
  <si>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</si>
  <si>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</si>
  <si>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</si>
  <si>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</si>
  <si>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</si>
  <si>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</si>
  <si>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</si>
  <si>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</si>
  <si>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</si>
  <si>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</si>
  <si>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</si>
  <si>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</si>
  <si>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</si>
  <si>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</si>
  <si>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</si>
  <si>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</si>
  <si>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</si>
  <si>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</si>
  <si>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</si>
  <si>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</si>
  <si>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</si>
  <si>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</si>
  <si>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</si>
  <si>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</si>
  <si>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</si>
  <si>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</si>
  <si>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</si>
  <si>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</si>
  <si>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</si>
  <si>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</si>
  <si>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</si>
  <si>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</si>
  <si>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</si>
  <si>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</si>
  <si>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</si>
  <si>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</si>
  <si>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</si>
  <si>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</si>
  <si>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</si>
  <si>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</si>
  <si>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</si>
  <si>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</si>
  <si>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</si>
  <si>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</si>
  <si>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</si>
  <si>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</si>
  <si>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</si>
  <si>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</si>
  <si>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</si>
  <si>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</si>
  <si>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</si>
  <si>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</si>
  <si>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</si>
  <si>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</si>
  <si>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</si>
  <si>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</si>
  <si>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</si>
  <si>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</si>
  <si>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</si>
  <si>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</si>
  <si>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</si>
  <si>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</si>
  <si>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</si>
  <si>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</si>
  <si>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</si>
  <si>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</si>
  <si>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</si>
  <si>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</si>
  <si>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</si>
  <si>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</si>
  <si>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</si>
  <si>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</si>
  <si>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</si>
  <si>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</si>
  <si>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</si>
  <si>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</si>
  <si>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</si>
  <si>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</si>
  <si>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</si>
  <si>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</si>
  <si>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</si>
  <si>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</si>
  <si>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</si>
  <si>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</si>
  <si>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</si>
  <si>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</si>
  <si>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</si>
  <si>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</si>
  <si>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</si>
  <si>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</si>
  <si>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</si>
  <si>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</si>
  <si>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</si>
  <si>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</si>
  <si>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</si>
  <si>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</si>
  <si>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</si>
  <si>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</si>
  <si>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</si>
  <si>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</si>
  <si>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</si>
  <si>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</si>
  <si>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</si>
  <si>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</si>
  <si>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</si>
  <si>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</si>
  <si>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</si>
  <si>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</si>
  <si>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</si>
  <si>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</si>
  <si>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</si>
  <si>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</si>
  <si>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</si>
  <si>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</si>
  <si>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</si>
  <si>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</si>
  <si>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</si>
  <si>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</si>
  <si>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</si>
  <si>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</si>
  <si>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</si>
  <si>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</si>
  <si>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</si>
  <si>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</si>
  <si>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</si>
  <si>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</si>
  <si>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</si>
  <si>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</si>
  <si>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</si>
  <si>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</si>
  <si>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</si>
  <si>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</si>
  <si>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</si>
  <si>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</si>
  <si>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</si>
  <si>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</si>
  <si>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</si>
  <si>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</si>
  <si>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</si>
  <si>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</si>
  <si>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</si>
  <si>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</si>
  <si>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</si>
  <si>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</si>
  <si>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</si>
  <si>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</si>
  <si>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</si>
  <si>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</si>
  <si>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</si>
  <si>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</si>
  <si>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</si>
  <si>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</si>
  <si>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</si>
  <si>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</si>
  <si>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</si>
  <si>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</si>
  <si>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</si>
  <si>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</si>
  <si>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</si>
  <si>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</si>
  <si>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</si>
  <si>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</si>
  <si>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</si>
  <si>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</si>
  <si>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</si>
  <si>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</si>
  <si>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</si>
  <si>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</si>
  <si>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</si>
  <si>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</si>
  <si>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</si>
  <si>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</si>
  <si>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</si>
  <si>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</si>
  <si>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</si>
  <si>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</si>
  <si>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</si>
  <si>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</si>
  <si>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</si>
  <si>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</si>
  <si>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</si>
  <si>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</si>
  <si>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</si>
  <si>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</si>
  <si>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</si>
  <si>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</si>
  <si>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</si>
  <si>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</si>
  <si>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</si>
  <si>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</si>
  <si>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</si>
  <si>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</si>
  <si>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</si>
  <si>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</si>
  <si>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</si>
  <si>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</si>
  <si>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</si>
  <si>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</si>
  <si>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</si>
  <si>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</si>
  <si>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</si>
  <si>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</si>
  <si>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</si>
  <si>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</si>
  <si>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</si>
  <si>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</si>
  <si>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</si>
  <si>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</si>
  <si>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</si>
  <si>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</si>
  <si>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</si>
  <si>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</si>
  <si>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</si>
  <si>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</si>
  <si>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</si>
  <si>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</si>
  <si>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</si>
  <si>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</si>
  <si>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</si>
  <si>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</si>
  <si>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</si>
  <si>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</si>
  <si>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</si>
  <si>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</si>
  <si>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</si>
  <si>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</si>
  <si>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</si>
  <si>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</si>
  <si>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</si>
  <si>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</si>
  <si>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</si>
  <si>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</si>
  <si>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</si>
  <si>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</si>
  <si>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</si>
  <si>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</si>
  <si>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</si>
  <si>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</si>
  <si>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</si>
  <si>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</si>
  <si>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</si>
  <si>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</si>
  <si>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</si>
  <si>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</si>
  <si>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</si>
  <si>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</si>
  <si>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</si>
  <si>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</si>
  <si>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</si>
  <si>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</si>
  <si>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</si>
  <si>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</si>
  <si>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</si>
  <si>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</si>
  <si>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</si>
  <si>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</si>
  <si>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</si>
  <si>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</si>
  <si>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</si>
  <si>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</si>
  <si>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</si>
  <si>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</si>
  <si>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</si>
  <si>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</si>
  <si>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</si>
  <si>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</si>
  <si>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</si>
  <si>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</si>
  <si>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</si>
  <si>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</si>
  <si>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</si>
  <si>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</si>
  <si>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</si>
  <si>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</si>
  <si>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</si>
  <si>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</si>
  <si>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</si>
  <si>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</si>
  <si>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</si>
  <si>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</si>
  <si>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</si>
  <si>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</si>
  <si>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</si>
  <si>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</si>
  <si>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</si>
  <si>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</si>
  <si>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</si>
  <si>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</si>
  <si>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</si>
  <si>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</si>
  <si>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</si>
  <si>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</si>
  <si>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</si>
  <si>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</si>
  <si>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</si>
  <si>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</si>
  <si>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</si>
  <si>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</si>
  <si>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</si>
  <si>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</si>
  <si>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</si>
  <si>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</si>
  <si>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</si>
  <si>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</si>
  <si>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</si>
  <si>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</si>
  <si>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</si>
  <si>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</si>
  <si>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</si>
  <si>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</si>
  <si>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</si>
  <si>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</si>
  <si>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</si>
  <si>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</si>
  <si>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</si>
  <si>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</si>
  <si>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</si>
  <si>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</si>
  <si>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</si>
  <si>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</si>
  <si>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</si>
  <si>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</si>
  <si>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</si>
  <si>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</si>
  <si>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</si>
  <si>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</si>
  <si>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</si>
  <si>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</si>
  <si>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</si>
  <si>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</si>
  <si>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</si>
  <si>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</si>
  <si>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</si>
  <si>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</si>
  <si>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</si>
  <si>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</si>
  <si>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</si>
  <si>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</si>
  <si>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</si>
  <si>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</si>
  <si>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</si>
  <si>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</si>
  <si>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</si>
  <si>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</si>
  <si>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</si>
  <si>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</si>
  <si>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</si>
  <si>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</si>
  <si>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</si>
  <si>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</si>
  <si>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</si>
  <si>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</si>
  <si>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</si>
  <si>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</si>
  <si>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</si>
  <si>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</si>
  <si>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</si>
  <si>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</si>
  <si>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</si>
  <si>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</si>
  <si>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</si>
  <si>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</si>
  <si>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</si>
  <si>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</si>
  <si>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</si>
  <si>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</si>
  <si>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</si>
  <si>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</si>
  <si>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</si>
  <si>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</si>
  <si>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</si>
  <si>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</si>
  <si>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</si>
  <si>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</si>
  <si>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</si>
  <si>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</si>
  <si>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</si>
  <si>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</si>
  <si>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</si>
  <si>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</si>
  <si>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</si>
  <si>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</si>
  <si>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</si>
  <si>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</si>
  <si>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</si>
  <si>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</si>
  <si>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</si>
  <si>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</si>
  <si>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</si>
  <si>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</si>
  <si>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</si>
  <si>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</si>
  <si>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</si>
  <si>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</si>
  <si>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</si>
  <si>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</si>
  <si>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</si>
  <si>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</si>
  <si>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</si>
  <si>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</si>
  <si>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</si>
  <si>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</si>
  <si>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</si>
  <si>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</si>
  <si>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</si>
  <si>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</si>
  <si>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</si>
  <si>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</si>
  <si>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</si>
  <si>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</si>
  <si>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</si>
  <si>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</si>
  <si>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</si>
  <si>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</si>
  <si>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</si>
  <si>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</si>
  <si>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</si>
  <si>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</si>
  <si>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</si>
  <si>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</si>
  <si>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</si>
  <si>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</si>
  <si>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</si>
  <si>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</si>
  <si>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</si>
  <si>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</si>
  <si>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</si>
  <si>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</si>
  <si>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</si>
  <si>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</si>
  <si>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</si>
  <si>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</si>
  <si>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</si>
  <si>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</si>
  <si>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</si>
  <si>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</si>
  <si>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</si>
  <si>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</si>
  <si>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</si>
  <si>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</si>
  <si>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</si>
  <si>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</si>
  <si>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</si>
  <si>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</si>
  <si>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</si>
  <si>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</si>
  <si>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</si>
  <si>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</si>
  <si>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</si>
  <si>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</si>
  <si>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</si>
  <si>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</si>
  <si>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</si>
  <si>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</si>
  <si>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</si>
  <si>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</si>
  <si>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</si>
  <si>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</si>
  <si>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</si>
  <si>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</si>
  <si>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</si>
  <si>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</si>
  <si>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</si>
  <si>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</si>
  <si>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</si>
  <si>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</si>
  <si>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</si>
  <si>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</si>
  <si>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</si>
  <si>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</si>
  <si>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</si>
  <si>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</si>
  <si>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</si>
  <si>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</si>
  <si>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</si>
  <si>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</si>
  <si>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</si>
  <si>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</si>
  <si>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</si>
  <si>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</si>
  <si>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</si>
  <si>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</si>
  <si>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</si>
  <si>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</si>
  <si>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</si>
  <si>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</si>
  <si>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</si>
  <si>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</si>
  <si>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</si>
  <si>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</si>
  <si>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</si>
  <si>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</si>
  <si>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</si>
  <si>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</si>
  <si>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</si>
  <si>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</si>
  <si>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</si>
  <si>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</si>
  <si>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</si>
  <si>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</si>
  <si>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</si>
  <si>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</si>
  <si>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</si>
  <si>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</si>
  <si>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</si>
  <si>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</si>
  <si>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</si>
  <si>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</si>
  <si>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</si>
  <si>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</si>
  <si>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</si>
  <si>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</si>
  <si>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</si>
  <si>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</si>
  <si>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</si>
  <si>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</si>
  <si>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</si>
  <si>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</si>
  <si>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</si>
  <si>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</si>
  <si>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</si>
  <si>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</si>
  <si>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</si>
  <si>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</si>
  <si>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</si>
  <si>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</si>
  <si>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</si>
  <si>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</si>
  <si>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</si>
  <si>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</si>
  <si>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</si>
  <si>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</si>
  <si>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</si>
  <si>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</si>
  <si>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</si>
  <si>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</si>
  <si>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</si>
  <si>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</si>
  <si>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</si>
  <si>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</si>
  <si>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</si>
  <si>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</si>
  <si>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</si>
  <si>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</si>
  <si>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</si>
  <si>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</si>
  <si>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</si>
  <si>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</si>
  <si>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</si>
  <si>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</si>
  <si>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</si>
  <si>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</si>
  <si>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</si>
  <si>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</si>
  <si>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</si>
  <si>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</si>
  <si>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</si>
  <si>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</si>
  <si>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</si>
  <si>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</si>
  <si>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</si>
  <si>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</si>
  <si>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</si>
  <si>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</si>
  <si>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</si>
  <si>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</si>
  <si>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</si>
  <si>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</si>
  <si>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</si>
  <si>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</si>
  <si>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</si>
  <si>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</si>
  <si>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</si>
  <si>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</si>
  <si>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</si>
  <si>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</si>
  <si>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</si>
  <si>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</si>
  <si>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</si>
  <si>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</si>
  <si>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</si>
  <si>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</si>
  <si>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</si>
  <si>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</si>
  <si>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</si>
  <si>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</si>
  <si>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</si>
  <si>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</si>
  <si>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</si>
  <si>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</si>
  <si>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</si>
  <si>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</si>
  <si>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</si>
  <si>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</si>
  <si>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</si>
  <si>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</si>
  <si>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</si>
  <si>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</si>
  <si>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</si>
  <si>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</si>
  <si>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</si>
  <si>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</si>
  <si>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</si>
  <si>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</si>
  <si>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</si>
  <si>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</si>
  <si>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</si>
  <si>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</si>
  <si>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</si>
  <si>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</si>
  <si>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</si>
  <si>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</si>
  <si>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</si>
  <si>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</si>
  <si>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</si>
  <si>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</si>
  <si>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</si>
  <si>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</si>
  <si>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</si>
  <si>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</si>
  <si>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</si>
  <si>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</si>
  <si>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</si>
  <si>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</si>
  <si>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</si>
  <si>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</si>
  <si>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</si>
  <si>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</si>
  <si>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</si>
  <si>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</si>
  <si>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</si>
  <si>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</si>
  <si>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</si>
  <si>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</si>
  <si>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</si>
  <si>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</si>
  <si>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</si>
  <si>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</si>
  <si>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</si>
  <si>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</si>
  <si>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</si>
  <si>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</si>
  <si>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</si>
  <si>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</si>
  <si>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</si>
  <si>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</si>
  <si>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</si>
  <si>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</si>
  <si>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</si>
  <si>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</si>
  <si>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</si>
  <si>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</si>
  <si>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</si>
  <si>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</si>
  <si>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</si>
  <si>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</si>
  <si>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</si>
  <si>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</si>
  <si>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</si>
  <si>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</si>
  <si>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</si>
  <si>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</si>
  <si>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</si>
  <si>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</si>
  <si>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</si>
  <si>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</si>
  <si>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</si>
  <si>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</si>
  <si>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</si>
  <si>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</si>
  <si>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</si>
  <si>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</si>
  <si>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</si>
  <si>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</si>
  <si>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</si>
  <si>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</si>
  <si>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</si>
  <si>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</si>
  <si>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</si>
  <si>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</si>
  <si>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</si>
  <si>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</si>
  <si>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</si>
  <si>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</si>
  <si>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</si>
  <si>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</si>
  <si>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</si>
  <si>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</si>
  <si>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</si>
  <si>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</si>
  <si>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</si>
  <si>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</si>
  <si>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</si>
  <si>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</si>
  <si>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</si>
  <si>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</si>
  <si>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</si>
  <si>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</si>
  <si>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</si>
  <si>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</si>
  <si>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</si>
  <si>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</si>
  <si>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</si>
  <si>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</si>
  <si>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</si>
  <si>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</si>
  <si>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</si>
  <si>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</si>
  <si>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</si>
  <si>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</si>
  <si>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</si>
  <si>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</si>
  <si>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</si>
  <si>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</si>
  <si>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</si>
  <si>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</si>
  <si>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</si>
  <si>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</si>
  <si>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</si>
  <si>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</si>
  <si>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</si>
  <si>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</si>
  <si>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</si>
  <si>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</si>
  <si>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</si>
  <si>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</si>
  <si>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</si>
  <si>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</si>
  <si>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</si>
  <si>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</si>
  <si>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</si>
  <si>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</si>
  <si>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</si>
  <si>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</si>
  <si>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</si>
  <si>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</si>
  <si>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</si>
  <si>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</si>
  <si>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</si>
  <si>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</si>
  <si>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</si>
  <si>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</si>
  <si>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</si>
  <si>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</si>
  <si>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</si>
  <si>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</si>
  <si>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</si>
  <si>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</si>
  <si>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</si>
  <si>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</si>
  <si>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</si>
  <si>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</si>
  <si>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</si>
  <si>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</si>
  <si>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</si>
  <si>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</si>
  <si>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</si>
  <si>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</si>
  <si>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</si>
  <si>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</si>
  <si>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</si>
  <si>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</si>
  <si>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</si>
  <si>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</si>
  <si>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</si>
  <si>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</si>
  <si>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</si>
  <si>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</si>
  <si>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</si>
  <si>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</si>
  <si>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</si>
  <si>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</si>
  <si>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</si>
  <si>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</si>
  <si>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</si>
  <si>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</si>
  <si>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</si>
  <si>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</si>
  <si>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</si>
  <si>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</si>
  <si>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</si>
  <si>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</si>
  <si>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</si>
  <si>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</si>
  <si>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</si>
  <si>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</si>
  <si>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</si>
  <si>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</si>
  <si>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</si>
  <si>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</si>
  <si>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</si>
  <si>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</si>
  <si>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</si>
  <si>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</si>
  <si>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</si>
  <si>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</si>
  <si>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</si>
  <si>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</si>
  <si>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</si>
  <si>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</si>
  <si>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</si>
  <si>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</si>
  <si>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</si>
  <si>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</si>
  <si>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</si>
  <si>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</si>
  <si>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</si>
  <si>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</si>
  <si>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</si>
  <si>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</si>
  <si>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</si>
  <si>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</si>
  <si>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</si>
  <si>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</si>
  <si>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</si>
  <si>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</si>
  <si>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</si>
  <si>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</si>
  <si>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</si>
  <si>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</si>
  <si>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</si>
  <si>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</si>
  <si>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</si>
  <si>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</si>
  <si>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</si>
  <si>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</si>
  <si>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</si>
  <si>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</si>
  <si>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</si>
  <si>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</si>
  <si>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</si>
  <si>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</si>
  <si>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</si>
  <si>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</si>
  <si>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</si>
  <si>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</si>
  <si>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</si>
  <si>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</si>
  <si>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</si>
  <si>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</si>
  <si>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</si>
  <si>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</si>
  <si>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</si>
  <si>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</si>
  <si>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</si>
  <si>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</si>
  <si>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</si>
  <si>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</si>
  <si>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</si>
  <si>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</si>
  <si>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</si>
  <si>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</si>
  <si>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</si>
  <si>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</si>
  <si>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</si>
  <si>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</si>
  <si>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</si>
  <si>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</si>
  <si>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</si>
  <si>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</si>
  <si>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</si>
  <si>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</si>
  <si>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</si>
  <si>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</si>
  <si>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</si>
  <si>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</si>
  <si>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</si>
  <si>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</si>
  <si>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</si>
  <si>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</si>
  <si>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</si>
  <si>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</si>
  <si>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</si>
  <si>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</si>
  <si>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</si>
  <si>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</si>
  <si>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</si>
  <si>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</si>
  <si>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</si>
  <si>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</si>
  <si>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</si>
  <si>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</si>
  <si>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</si>
  <si>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</si>
  <si>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</si>
  <si>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</si>
  <si>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</si>
  <si>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</si>
  <si>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</si>
  <si>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</si>
  <si>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</si>
  <si>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</si>
  <si>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</si>
  <si>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</si>
  <si>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</si>
  <si>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</si>
  <si>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</si>
  <si>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</si>
  <si>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</si>
  <si>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</si>
  <si>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</si>
  <si>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</si>
  <si>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</si>
  <si>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</si>
  <si>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</si>
  <si>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</si>
  <si>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</si>
  <si>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</si>
  <si>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</si>
  <si>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</si>
  <si>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</si>
  <si>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</si>
  <si>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</si>
  <si>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</si>
  <si>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</si>
  <si>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</si>
  <si>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</si>
  <si>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</si>
  <si>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</si>
  <si>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</si>
  <si>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</si>
  <si>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</si>
  <si>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</si>
  <si>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</si>
  <si>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</si>
  <si>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</si>
  <si>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</si>
  <si>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</si>
  <si>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</si>
  <si>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</si>
  <si>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</si>
  <si>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</si>
  <si>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</si>
  <si>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</si>
  <si>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</si>
  <si>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</si>
  <si>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</si>
  <si>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</si>
  <si>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</si>
  <si>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</si>
  <si>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</si>
  <si>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</si>
  <si>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</si>
  <si>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</si>
  <si>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</si>
  <si>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</si>
  <si>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</si>
  <si>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</si>
  <si>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</si>
  <si>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</si>
  <si>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</si>
  <si>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</si>
  <si>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</si>
  <si>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</si>
  <si>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</si>
  <si>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</si>
  <si>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</si>
  <si>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</si>
  <si>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</si>
  <si>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</si>
  <si>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</si>
  <si>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</si>
  <si>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</si>
  <si>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</si>
  <si>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</si>
  <si>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</si>
  <si>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</si>
  <si>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</si>
  <si>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</si>
  <si>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</si>
  <si>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</si>
  <si>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</si>
  <si>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</si>
  <si>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</si>
  <si>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</si>
  <si>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</si>
  <si>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</si>
  <si>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</si>
  <si>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</si>
  <si>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</si>
  <si>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</si>
  <si>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</si>
  <si>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</si>
  <si>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</si>
  <si>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</si>
  <si>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</si>
  <si>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</si>
  <si>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</si>
  <si>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</si>
  <si>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</si>
  <si>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</si>
  <si>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</si>
  <si>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</si>
  <si>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</si>
  <si>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</si>
  <si>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</si>
  <si>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</si>
  <si>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</si>
  <si>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</si>
  <si>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</si>
  <si>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</si>
  <si>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</si>
  <si>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</si>
  <si>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</si>
  <si>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</si>
  <si>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</si>
  <si>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</si>
  <si>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</si>
  <si>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</si>
  <si>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</si>
  <si>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</si>
  <si>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</si>
  <si>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</si>
  <si>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</si>
  <si>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</si>
  <si>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</si>
  <si>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</si>
  <si>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</si>
  <si>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</si>
  <si>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</si>
  <si>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</si>
  <si>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</si>
  <si>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</si>
  <si>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</si>
  <si>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</si>
  <si>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</si>
  <si>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</si>
  <si>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</si>
  <si>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</si>
  <si>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</si>
  <si>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</si>
  <si>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</si>
  <si>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</si>
  <si>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</si>
  <si>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</si>
  <si>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</si>
  <si>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</si>
  <si>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</si>
  <si>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</si>
  <si>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</si>
  <si>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</si>
  <si>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</si>
  <si>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</si>
  <si>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</si>
  <si>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</si>
  <si>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</si>
  <si>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</si>
  <si>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</si>
  <si>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</si>
  <si>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</si>
  <si>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</si>
  <si>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</si>
  <si>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</si>
  <si>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</si>
  <si>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</si>
  <si>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</si>
  <si>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</si>
  <si>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</si>
  <si>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</si>
  <si>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</si>
  <si>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</si>
  <si>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</si>
  <si>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</si>
  <si>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</si>
  <si>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</si>
  <si>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</si>
  <si>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</si>
  <si>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</si>
  <si>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</si>
  <si>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</si>
  <si>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</si>
  <si>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</si>
  <si>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</si>
  <si>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</si>
  <si>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</si>
  <si>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</si>
  <si>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</si>
  <si>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</si>
  <si>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</si>
  <si>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</si>
  <si>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</si>
  <si>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</si>
  <si>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</si>
  <si>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</si>
  <si>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</si>
  <si>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</si>
  <si>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</si>
  <si>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</si>
  <si>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</si>
  <si>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</si>
  <si>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</si>
  <si>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</si>
  <si>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</si>
  <si>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</si>
  <si>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</si>
  <si>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</si>
  <si>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</si>
  <si>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</si>
  <si>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</si>
  <si>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</si>
  <si>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</si>
  <si>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</si>
  <si>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</si>
  <si>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</si>
  <si>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</si>
  <si>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</si>
  <si>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</si>
  <si>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</si>
  <si>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</si>
  <si>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</si>
  <si>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</si>
  <si>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</si>
  <si>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</si>
  <si>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</si>
  <si>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</si>
  <si>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</si>
  <si>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</si>
  <si>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</si>
  <si>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</si>
  <si>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</si>
  <si>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</si>
  <si>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</si>
  <si>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</si>
  <si>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</si>
  <si>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</si>
  <si>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</si>
  <si>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</si>
  <si>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</si>
  <si>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</si>
  <si>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</si>
  <si>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</si>
  <si>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</si>
  <si>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</si>
  <si>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</si>
  <si>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</si>
  <si>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</si>
  <si>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</si>
  <si>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</si>
  <si>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</si>
  <si>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</si>
  <si>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</si>
  <si>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</si>
  <si>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</si>
  <si>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</si>
  <si>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</si>
  <si>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</si>
  <si>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</si>
  <si>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</si>
  <si>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</si>
  <si>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</si>
  <si>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</si>
  <si>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</si>
  <si>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</si>
  <si>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</si>
  <si>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</si>
  <si>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</si>
  <si>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</si>
  <si>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</si>
  <si>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</si>
  <si>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</si>
  <si>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</si>
  <si>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</si>
  <si>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</si>
  <si>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</si>
  <si>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</si>
  <si>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</si>
  <si>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</si>
  <si>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</si>
  <si>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</si>
  <si>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</si>
  <si>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</si>
  <si>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</si>
  <si>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</si>
  <si>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</si>
  <si>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</si>
  <si>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</si>
  <si>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</si>
  <si>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</si>
  <si>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</si>
  <si>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</si>
  <si>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</si>
  <si>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</si>
  <si>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</si>
  <si>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</si>
  <si>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</si>
  <si>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</si>
  <si>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</si>
  <si>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</si>
  <si>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</si>
  <si>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</si>
  <si>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</si>
  <si>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</si>
  <si>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</si>
  <si>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</si>
  <si>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</si>
  <si>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</si>
  <si>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</si>
  <si>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</si>
  <si>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</si>
  <si>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</si>
  <si>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</si>
  <si>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</si>
  <si>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</si>
  <si>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</si>
  <si>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</si>
  <si>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</si>
  <si>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</si>
  <si>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</si>
  <si>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</si>
  <si>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</si>
  <si>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</si>
  <si>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</si>
  <si>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</si>
  <si>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</si>
  <si>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</si>
  <si>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</si>
  <si>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</si>
  <si>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</si>
  <si>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</si>
  <si>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</si>
  <si>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</si>
  <si>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</si>
  <si>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</si>
  <si>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</si>
  <si>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</si>
  <si>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</si>
  <si>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</si>
  <si>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</si>
  <si>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</si>
  <si>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</si>
  <si>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</si>
  <si>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</si>
  <si>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</si>
  <si>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</si>
  <si>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</si>
  <si>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</si>
  <si>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</si>
  <si>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</si>
  <si>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</si>
  <si>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</si>
  <si>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</si>
  <si>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</si>
  <si>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</si>
  <si>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</si>
  <si>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</si>
  <si>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</si>
  <si>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</si>
  <si>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</si>
  <si>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</si>
  <si>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</si>
  <si>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</si>
  <si>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</si>
  <si>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</si>
  <si>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</si>
  <si>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</si>
  <si>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</si>
  <si>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</si>
  <si>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</si>
  <si>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</si>
  <si>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</si>
  <si>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</si>
  <si>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</si>
  <si>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</si>
  <si>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</si>
  <si>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</si>
  <si>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</si>
  <si>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</si>
  <si>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</si>
  <si>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</si>
  <si>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</si>
  <si>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</si>
  <si>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</si>
  <si>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</si>
  <si>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</si>
  <si>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</si>
  <si>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</si>
  <si>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</si>
  <si>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</si>
  <si>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</si>
  <si>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</si>
  <si>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</si>
  <si>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</si>
  <si>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</si>
  <si>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</si>
  <si>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</si>
  <si>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</si>
  <si>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</si>
  <si>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</si>
  <si>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</si>
  <si>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</si>
  <si>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</si>
  <si>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</si>
  <si>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</si>
  <si>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</si>
  <si>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</si>
  <si>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</si>
  <si>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</si>
  <si>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</si>
  <si>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</si>
  <si>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</si>
  <si>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</si>
  <si>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</si>
  <si>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</si>
  <si>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</si>
  <si>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</si>
  <si>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</si>
  <si>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</si>
  <si>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</si>
  <si>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</si>
  <si>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</si>
  <si>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</si>
  <si>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</si>
  <si>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</si>
  <si>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</si>
  <si>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</si>
  <si>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</si>
  <si>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</si>
  <si>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</si>
  <si>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</si>
  <si>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</si>
  <si>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</si>
  <si>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</si>
  <si>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</si>
  <si>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</si>
  <si>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</si>
  <si>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</si>
  <si>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</si>
  <si>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</si>
  <si>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</si>
  <si>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</si>
  <si>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</si>
  <si>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</si>
  <si>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</si>
  <si>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</si>
  <si>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</si>
  <si>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</si>
  <si>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</si>
  <si>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</si>
  <si>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</si>
  <si>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</si>
  <si>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</si>
  <si>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</si>
  <si>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</si>
  <si>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</si>
  <si>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</si>
  <si>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</si>
  <si>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</si>
  <si>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</si>
  <si>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</si>
  <si>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</si>
  <si>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</si>
  <si>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</si>
  <si>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</si>
  <si>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</si>
  <si>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</si>
  <si>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</si>
  <si>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</si>
  <si>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</si>
  <si>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</si>
  <si>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</si>
  <si>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</si>
  <si>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</si>
  <si>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</si>
  <si>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</si>
  <si>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</si>
  <si>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</si>
  <si>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</si>
  <si>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</si>
  <si>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</si>
  <si>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</si>
  <si>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</si>
  <si>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</si>
  <si>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</si>
  <si>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</si>
  <si>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</si>
  <si>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</si>
  <si>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</si>
  <si>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</si>
  <si>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</si>
  <si>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</si>
  <si>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</si>
  <si>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</si>
  <si>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</si>
  <si>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</si>
  <si>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</si>
  <si>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</si>
  <si>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</si>
  <si>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</si>
  <si>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</si>
  <si>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</si>
  <si>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</si>
  <si>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</si>
  <si>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</si>
  <si>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</si>
  <si>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</si>
  <si>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</si>
  <si>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</si>
  <si>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</si>
  <si>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</si>
  <si>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</si>
  <si>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</si>
  <si>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</si>
  <si>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</si>
  <si>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</si>
  <si>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</si>
  <si>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</si>
  <si>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</si>
  <si>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</si>
  <si>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</si>
  <si>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</si>
  <si>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</si>
  <si>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</si>
  <si>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</si>
  <si>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</si>
  <si>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</si>
  <si>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</si>
  <si>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</si>
  <si>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</si>
  <si>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</si>
  <si>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</si>
  <si>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</si>
  <si>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</si>
  <si>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</si>
  <si>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</si>
  <si>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</si>
  <si>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</si>
  <si>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</si>
  <si>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</si>
  <si>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</si>
  <si>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</si>
  <si>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</si>
  <si>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</si>
  <si>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</si>
  <si>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</si>
  <si>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</si>
  <si>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</si>
  <si>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</si>
  <si>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</si>
  <si>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</si>
  <si>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</si>
  <si>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</si>
  <si>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</si>
  <si>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</si>
  <si>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</si>
  <si>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</si>
  <si>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</si>
  <si>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</si>
  <si>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</si>
  <si>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</si>
  <si>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</si>
  <si>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</si>
  <si>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</si>
  <si>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</si>
  <si>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</si>
  <si>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</si>
  <si>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</si>
  <si>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</si>
  <si>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</si>
  <si>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</si>
  <si>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</si>
  <si>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</si>
  <si>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</si>
  <si>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</si>
  <si>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</si>
  <si>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</si>
  <si>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</si>
  <si>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</si>
  <si>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</si>
  <si>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</si>
  <si>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</si>
  <si>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</si>
  <si>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</si>
  <si>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</si>
  <si>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</si>
  <si>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</si>
  <si>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</si>
  <si>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</si>
  <si>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</si>
  <si>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</si>
  <si>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</si>
  <si>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</si>
  <si>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</si>
  <si>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</si>
  <si>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</si>
  <si>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</si>
  <si>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</si>
  <si>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</si>
  <si>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</si>
  <si>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</si>
  <si>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</si>
  <si>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</si>
  <si>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</si>
  <si>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</si>
  <si>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</si>
  <si>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</si>
  <si>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</si>
  <si>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</si>
  <si>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</si>
  <si>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</si>
  <si>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</si>
  <si>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</si>
  <si>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</si>
  <si>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</si>
  <si>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</si>
  <si>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</si>
  <si>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</si>
  <si>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</si>
  <si>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</si>
  <si>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</si>
  <si>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</si>
  <si>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</si>
  <si>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</si>
  <si>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</si>
  <si>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</si>
  <si>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</si>
  <si>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</si>
  <si>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</si>
  <si>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</si>
  <si>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</si>
  <si>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</si>
  <si>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</si>
  <si>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</si>
  <si>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</si>
  <si>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</si>
  <si>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</si>
  <si>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</si>
  <si>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</si>
  <si>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</si>
  <si>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</si>
  <si>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</si>
  <si>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</si>
  <si>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</si>
  <si>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</si>
  <si>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</si>
  <si>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</si>
  <si>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</si>
  <si>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</si>
  <si>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</si>
  <si>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</si>
  <si>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</si>
  <si>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</si>
  <si>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</si>
  <si>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</si>
  <si>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</si>
  <si>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</si>
  <si>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</si>
  <si>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</si>
  <si>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</si>
  <si>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</si>
  <si>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</si>
  <si>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</si>
  <si>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</si>
  <si>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</si>
  <si>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</si>
  <si>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</si>
  <si>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</si>
  <si>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</si>
  <si>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</si>
  <si>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</si>
  <si>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</si>
  <si>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</si>
  <si>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</si>
  <si>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</si>
  <si>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</si>
  <si>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</si>
  <si>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</si>
  <si>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</si>
  <si>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</si>
  <si>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</si>
  <si>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</si>
  <si>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</si>
  <si>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</si>
  <si>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</si>
  <si>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</si>
  <si>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</si>
  <si>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</si>
  <si>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</si>
  <si>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</si>
  <si>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</si>
  <si>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</si>
  <si>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</si>
  <si>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</si>
  <si>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</si>
  <si>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</si>
  <si>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</si>
  <si>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</si>
  <si>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</si>
  <si>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</si>
  <si>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</si>
  <si>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</si>
  <si>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</si>
  <si>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</si>
  <si>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</si>
  <si>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</si>
  <si>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</si>
  <si>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</si>
  <si>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</si>
  <si>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</si>
  <si>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</si>
  <si>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</si>
  <si>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</si>
  <si>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</si>
  <si>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</si>
  <si>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</si>
  <si>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</si>
  <si>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</si>
  <si>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</si>
  <si>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</si>
  <si>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</si>
  <si>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</si>
  <si>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</si>
  <si>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</si>
  <si>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</si>
  <si>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</si>
  <si>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</si>
  <si>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</si>
  <si>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</si>
  <si>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</si>
  <si>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</si>
  <si>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</si>
  <si>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</si>
  <si>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</si>
  <si>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</si>
  <si>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</si>
  <si>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</si>
  <si>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</si>
  <si>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</si>
  <si>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</si>
  <si>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</si>
  <si>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</si>
  <si>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</si>
  <si>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</si>
  <si>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</si>
  <si>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</si>
  <si>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</si>
  <si>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</si>
  <si>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</si>
  <si>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</si>
  <si>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</si>
  <si>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</si>
  <si>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</si>
  <si>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</si>
  <si>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</si>
  <si>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</si>
  <si>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</si>
  <si>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</si>
  <si>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</si>
  <si>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</si>
  <si>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</si>
  <si>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</si>
  <si>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</si>
  <si>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</si>
  <si>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</si>
  <si>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</si>
  <si>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</si>
  <si>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</si>
  <si>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</si>
  <si>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</si>
  <si>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</si>
  <si>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</si>
  <si>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</si>
  <si>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</si>
  <si>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</si>
  <si>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</si>
  <si>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</si>
  <si>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</si>
  <si>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</si>
  <si>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</si>
  <si>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</si>
  <si>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</si>
  <si>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</si>
  <si>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</si>
  <si>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</si>
  <si>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</si>
  <si>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</si>
  <si>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</si>
  <si>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</si>
  <si>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</si>
  <si>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</si>
  <si>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</si>
  <si>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</si>
  <si>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</si>
  <si>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</si>
  <si>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</si>
  <si>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</si>
  <si>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</si>
  <si>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</si>
  <si>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</si>
  <si>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</si>
  <si>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</si>
  <si>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</si>
  <si>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</si>
  <si>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</si>
  <si>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</si>
  <si>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</si>
  <si>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</si>
  <si>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</si>
  <si>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</si>
  <si>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</si>
  <si>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</si>
  <si>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</si>
  <si>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</si>
  <si>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</si>
  <si>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</si>
  <si>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</si>
  <si>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</si>
  <si>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</si>
  <si>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</si>
  <si>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</si>
  <si>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</si>
  <si>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</si>
  <si>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</si>
  <si>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</si>
  <si>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</si>
  <si>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</si>
  <si>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</si>
  <si>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</si>
  <si>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</si>
  <si>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</si>
  <si>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</si>
  <si>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</si>
  <si>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</si>
  <si>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</si>
  <si>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</si>
  <si>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</si>
  <si>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</si>
  <si>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</si>
  <si>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</si>
  <si>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</si>
  <si>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</si>
  <si>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</si>
  <si>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</si>
  <si>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</si>
  <si>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</si>
  <si>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</si>
  <si>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</si>
  <si>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</si>
  <si>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</si>
  <si>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</si>
  <si>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</si>
  <si>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</si>
  <si>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</si>
  <si>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</si>
  <si>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</si>
  <si>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</si>
  <si>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</si>
  <si>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</si>
  <si>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</si>
  <si>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</si>
  <si>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</si>
  <si>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</si>
  <si>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</si>
  <si>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</si>
  <si>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</si>
  <si>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</si>
  <si>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</si>
  <si>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</si>
  <si>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</si>
  <si>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</si>
  <si>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</si>
  <si>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</si>
  <si>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</si>
  <si>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</si>
  <si>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</si>
  <si>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</si>
  <si>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</si>
  <si>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</si>
  <si>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</si>
  <si>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</si>
  <si>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</si>
  <si>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</si>
  <si>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</si>
  <si>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</si>
  <si>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</si>
  <si>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</si>
  <si>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</si>
  <si>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</si>
  <si>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</si>
  <si>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</si>
  <si>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</si>
  <si>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</si>
  <si>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</si>
  <si>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</si>
  <si>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</si>
  <si>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</si>
  <si>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</si>
  <si>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</si>
  <si>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</si>
  <si>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</si>
  <si>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</si>
  <si>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</si>
  <si>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</si>
  <si>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</si>
  <si>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</si>
  <si>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</si>
  <si>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</si>
  <si>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</si>
  <si>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</si>
  <si>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</si>
  <si>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</si>
  <si>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</si>
  <si>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</si>
  <si>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</si>
  <si>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</si>
  <si>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</si>
  <si>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</si>
  <si>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</si>
  <si>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</si>
  <si>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</si>
  <si>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</si>
  <si>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</si>
  <si>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</si>
  <si>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</si>
  <si>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</si>
  <si>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</si>
  <si>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</si>
  <si>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</si>
  <si>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</si>
  <si>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</si>
  <si>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</si>
  <si>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</si>
  <si>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</si>
  <si>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</si>
  <si>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</si>
  <si>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</si>
  <si>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</si>
  <si>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</si>
  <si>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</si>
  <si>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</si>
  <si>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</si>
  <si>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</si>
  <si>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</si>
  <si>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</si>
  <si>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</si>
  <si>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</si>
  <si>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</si>
  <si>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</si>
  <si>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</si>
  <si>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</si>
  <si>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</si>
  <si>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</si>
  <si>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</si>
  <si>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</si>
  <si>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</si>
  <si>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</si>
  <si>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</si>
  <si>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</si>
  <si>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</si>
  <si>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</si>
  <si>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</si>
  <si>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</si>
  <si>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</si>
  <si>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</si>
  <si>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</si>
  <si>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</si>
  <si>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</si>
  <si>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</si>
  <si>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</si>
  <si>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</si>
  <si>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</si>
  <si>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</si>
  <si>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</si>
  <si>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</si>
  <si>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</si>
  <si>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</si>
  <si>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</si>
  <si>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</si>
  <si>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</si>
  <si>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</si>
  <si>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</si>
  <si>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</si>
  <si>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</si>
  <si>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</si>
  <si>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</si>
  <si>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</si>
  <si>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</si>
  <si>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</si>
  <si>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</si>
  <si>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</si>
  <si>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</si>
  <si>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</si>
  <si>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</si>
  <si>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</si>
  <si>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</si>
  <si>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</si>
  <si>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</si>
  <si>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</si>
  <si>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</si>
  <si>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</si>
  <si>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</si>
  <si>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</si>
  <si>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</si>
  <si>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</si>
  <si>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</si>
  <si>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</si>
  <si>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</si>
  <si>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</si>
  <si>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</si>
  <si>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</si>
  <si>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</si>
  <si>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</si>
  <si>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</si>
  <si>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</si>
  <si>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</si>
  <si>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</si>
  <si>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</si>
  <si>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</si>
  <si>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</si>
  <si>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</si>
  <si>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</si>
  <si>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</si>
  <si>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</si>
  <si>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</si>
  <si>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</si>
  <si>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</si>
  <si>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</si>
  <si>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</si>
  <si>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</si>
  <si>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</si>
  <si>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</si>
  <si>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</si>
  <si>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</si>
  <si>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</si>
  <si>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</si>
  <si>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</si>
  <si>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</si>
  <si>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</si>
  <si>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</si>
  <si>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</si>
  <si>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</si>
  <si>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</si>
  <si>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</si>
  <si>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</si>
  <si>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</si>
  <si>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</si>
  <si>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</si>
  <si>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</si>
  <si>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</si>
  <si>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</si>
  <si>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</si>
  <si>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</si>
  <si>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</si>
  <si>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</si>
  <si>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</si>
  <si>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</si>
  <si>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</si>
  <si>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</si>
  <si>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</si>
  <si>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</si>
  <si>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</si>
  <si>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</si>
  <si>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</si>
  <si>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</si>
  <si>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</si>
  <si>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</si>
  <si>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</si>
  <si>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</si>
  <si>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</si>
  <si>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</si>
  <si>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</si>
  <si>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</si>
  <si>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</si>
  <si>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</si>
  <si>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</si>
  <si>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</si>
  <si>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</si>
  <si>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</si>
  <si>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</si>
  <si>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</si>
  <si>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</si>
  <si>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</si>
  <si>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</si>
  <si>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</si>
  <si>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</si>
  <si>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</si>
  <si>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</si>
  <si>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</si>
  <si>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</si>
  <si>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</si>
  <si>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</si>
  <si>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</si>
  <si>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</si>
  <si>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</si>
  <si>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</si>
  <si>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</si>
  <si>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</si>
  <si>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</si>
  <si>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</si>
  <si>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</si>
  <si>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</si>
  <si>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</si>
  <si>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</si>
  <si>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</si>
  <si>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</si>
  <si>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</si>
  <si>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</si>
  <si>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</si>
  <si>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</si>
  <si>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</si>
  <si>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</si>
  <si>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</si>
  <si>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</si>
  <si>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</si>
  <si>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</si>
  <si>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</si>
  <si>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</si>
  <si>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</si>
  <si>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</si>
  <si>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</si>
  <si>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</si>
  <si>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</si>
  <si>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</si>
  <si>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</si>
  <si>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</si>
  <si>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</si>
  <si>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</si>
  <si>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</si>
  <si>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</si>
  <si>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</si>
  <si>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</si>
  <si>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</si>
  <si>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</si>
  <si>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</si>
  <si>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</si>
  <si>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</si>
  <si>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</si>
  <si>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</si>
  <si>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</si>
  <si>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</si>
  <si>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</si>
  <si>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</si>
  <si>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</si>
  <si>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</si>
  <si>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</si>
  <si>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</si>
  <si>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</si>
  <si>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</si>
  <si>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</si>
  <si>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</si>
  <si>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</si>
  <si>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</si>
  <si>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</si>
  <si>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</si>
  <si>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</si>
  <si>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</si>
  <si>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</si>
  <si>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</si>
  <si>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</si>
  <si>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</si>
  <si>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</si>
  <si>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</si>
  <si>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</si>
  <si>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</si>
  <si>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</si>
  <si>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</si>
  <si>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</si>
  <si>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</si>
  <si>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</si>
  <si>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</si>
  <si>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</si>
  <si>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</si>
  <si>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</si>
  <si>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</si>
  <si>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</si>
  <si>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</si>
  <si>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</si>
  <si>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</si>
  <si>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</si>
  <si>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</si>
  <si>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</si>
  <si>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</si>
  <si>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</si>
  <si>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</si>
  <si>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</si>
  <si>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</si>
  <si>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</si>
  <si>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</si>
  <si>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</si>
  <si>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</si>
  <si>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</si>
  <si>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</si>
  <si>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</si>
  <si>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</si>
  <si>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</si>
  <si>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</si>
  <si>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</si>
  <si>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</si>
  <si>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</si>
  <si>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</si>
  <si>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</si>
  <si>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</si>
  <si>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</si>
  <si>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</si>
  <si>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</si>
  <si>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</si>
  <si>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</si>
  <si>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</si>
  <si>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</si>
  <si>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</si>
  <si>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</si>
  <si>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</si>
  <si>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</si>
  <si>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</si>
  <si>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</si>
  <si>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</si>
  <si>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</si>
  <si>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</si>
  <si>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</si>
  <si>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</si>
  <si>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</si>
  <si>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</si>
  <si>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</si>
  <si>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</si>
  <si>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</si>
  <si>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</si>
  <si>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</si>
  <si>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</si>
  <si>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</si>
  <si>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</si>
  <si>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</si>
  <si>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</si>
  <si>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</si>
  <si>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</si>
  <si>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</si>
  <si>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</si>
  <si>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</si>
  <si>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</si>
  <si>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</si>
  <si>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</si>
  <si>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</si>
  <si>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</si>
  <si>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</si>
  <si>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</si>
  <si>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</si>
  <si>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</si>
  <si>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</si>
  <si>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</si>
  <si>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</si>
  <si>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</si>
  <si>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</si>
  <si>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</si>
  <si>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</si>
  <si>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</si>
  <si>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</si>
  <si>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</si>
  <si>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</si>
  <si>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</si>
  <si>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</si>
  <si>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</si>
  <si>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</si>
  <si>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</si>
  <si>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</si>
  <si>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</si>
  <si>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</si>
  <si>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</si>
  <si>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</si>
  <si>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</si>
  <si>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</si>
  <si>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</si>
  <si>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</si>
  <si>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</si>
  <si>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</si>
  <si>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</si>
  <si>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</si>
  <si>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</si>
  <si>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</si>
  <si>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</si>
  <si>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</si>
  <si>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</si>
  <si>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</si>
  <si>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</si>
  <si>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</si>
  <si>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</si>
  <si>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</si>
  <si>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</si>
  <si>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</si>
  <si>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</si>
  <si>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</si>
  <si>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</si>
  <si>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</si>
  <si>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</si>
  <si>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</si>
  <si>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</si>
  <si>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</si>
  <si>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</si>
  <si>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</si>
  <si>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</si>
  <si>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</si>
  <si>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</si>
  <si>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</si>
  <si>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</si>
  <si>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</si>
  <si>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</si>
  <si>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</si>
  <si>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</si>
  <si>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</si>
  <si>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</si>
  <si>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</si>
  <si>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</si>
  <si>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</si>
  <si>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</si>
  <si>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</si>
  <si>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</si>
  <si>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</si>
  <si>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</si>
  <si>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</si>
  <si>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</si>
  <si>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</si>
  <si>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</si>
  <si>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</si>
  <si>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</si>
  <si>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</si>
  <si>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</si>
  <si>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</si>
  <si>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</si>
  <si>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</si>
  <si>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</si>
  <si>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</si>
  <si>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</si>
  <si>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</si>
  <si>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</si>
  <si>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</si>
  <si>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</si>
  <si>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</si>
  <si>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</si>
  <si>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</si>
  <si>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</si>
  <si>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</si>
  <si>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</si>
  <si>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</si>
  <si>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</si>
  <si>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</si>
  <si>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</si>
  <si>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</si>
  <si>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</si>
  <si>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</si>
  <si>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</si>
  <si>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</si>
  <si>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</si>
  <si>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</si>
  <si>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</si>
  <si>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</si>
  <si>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</si>
  <si>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</si>
  <si>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</si>
  <si>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</si>
  <si>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</si>
  <si>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</si>
  <si>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</si>
  <si>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</si>
  <si>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</si>
  <si>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</si>
  <si>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</si>
  <si>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</si>
  <si>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</si>
  <si>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</si>
  <si>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</si>
  <si>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</si>
  <si>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</si>
  <si>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</si>
  <si>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</si>
  <si>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</si>
  <si>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</si>
  <si>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</si>
  <si>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</si>
  <si>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</si>
  <si>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</si>
  <si>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</si>
  <si>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</si>
  <si>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</si>
  <si>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</si>
  <si>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</si>
  <si>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</si>
  <si>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</si>
  <si>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</si>
  <si>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</si>
  <si>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</si>
  <si>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</si>
  <si>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</si>
  <si>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</si>
  <si>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</si>
  <si>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</si>
  <si>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</si>
  <si>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</si>
  <si>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</si>
  <si>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</si>
  <si>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</si>
  <si>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</si>
  <si>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</si>
  <si>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</si>
  <si>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</si>
  <si>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</si>
  <si>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</si>
  <si>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</si>
  <si>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</si>
  <si>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</si>
  <si>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</si>
  <si>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</si>
  <si>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</si>
  <si>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</si>
  <si>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</si>
  <si>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</si>
  <si>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</si>
  <si>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</si>
  <si>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</si>
  <si>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</si>
  <si>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</si>
  <si>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</si>
  <si>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</si>
  <si>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</si>
  <si>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</si>
  <si>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</si>
  <si>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</si>
  <si>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</si>
  <si>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</si>
  <si>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</si>
  <si>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</si>
  <si>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</si>
  <si>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</si>
  <si>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</si>
  <si>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</si>
  <si>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</si>
  <si>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</si>
  <si>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</si>
  <si>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</si>
  <si>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</si>
  <si>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</si>
  <si>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</si>
  <si>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</si>
  <si>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</si>
  <si>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</si>
  <si>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</si>
  <si>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</si>
  <si>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</si>
  <si>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</si>
  <si>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</si>
  <si>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</si>
  <si>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</si>
  <si>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</si>
  <si>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</si>
  <si>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</si>
  <si>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</si>
  <si>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</si>
  <si>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</si>
  <si>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</si>
  <si>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</si>
  <si>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</si>
  <si>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</si>
  <si>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</si>
  <si>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</si>
  <si>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</si>
  <si>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</si>
  <si>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</si>
  <si>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</si>
  <si>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</si>
  <si>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</si>
  <si>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</si>
  <si>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</si>
  <si>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</si>
  <si>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</si>
  <si>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</si>
  <si>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</si>
  <si>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</si>
  <si>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</si>
  <si>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</si>
  <si>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</si>
  <si>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</si>
  <si>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</si>
  <si>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</si>
  <si>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</si>
  <si>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</si>
  <si>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</si>
  <si>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</si>
  <si>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</si>
  <si>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</si>
  <si>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</si>
  <si>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</si>
  <si>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</si>
  <si>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</si>
  <si>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</si>
  <si>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</si>
  <si>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</si>
  <si>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</si>
  <si>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</si>
  <si>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</si>
  <si>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</si>
  <si>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</si>
  <si>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</si>
  <si>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</si>
  <si>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</si>
  <si>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</si>
  <si>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</si>
  <si>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</si>
  <si>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</si>
  <si>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</si>
  <si>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</si>
  <si>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</si>
  <si>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</si>
  <si>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</si>
  <si>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</si>
  <si>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</si>
  <si>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</si>
  <si>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</si>
  <si>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</si>
  <si>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</si>
  <si>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</si>
  <si>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</si>
  <si>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</si>
  <si>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</si>
  <si>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</si>
  <si>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</si>
  <si>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</si>
  <si>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</si>
  <si>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</si>
  <si>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</si>
  <si>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</si>
  <si>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</si>
  <si>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</si>
  <si>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</si>
  <si>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</si>
  <si>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</si>
  <si>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</si>
  <si>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</si>
  <si>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</si>
  <si>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</si>
  <si>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</si>
  <si>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</si>
  <si>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</si>
  <si>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</si>
  <si>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</si>
  <si>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</si>
  <si>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</si>
  <si>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</si>
  <si>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</si>
  <si>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</si>
  <si>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</si>
  <si>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</si>
  <si>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</si>
  <si>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</si>
  <si>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</si>
  <si>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</si>
  <si>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</si>
  <si>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</si>
  <si>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</si>
  <si>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</si>
  <si>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</si>
  <si>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</si>
  <si>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</si>
  <si>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</si>
  <si>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</si>
  <si>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</si>
  <si>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</si>
  <si>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</si>
  <si>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</si>
  <si>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</si>
  <si>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</si>
  <si>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</si>
  <si>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</si>
  <si>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</si>
  <si>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</si>
  <si>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</si>
  <si>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</si>
  <si>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</si>
  <si>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</si>
  <si>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</si>
  <si>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</si>
  <si>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</si>
  <si>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</si>
  <si>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</si>
  <si>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</si>
  <si>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</si>
  <si>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</si>
  <si>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</si>
  <si>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</si>
  <si>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</si>
  <si>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</si>
  <si>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</si>
  <si>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</si>
  <si>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</si>
  <si>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</si>
  <si>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</si>
  <si>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</si>
  <si>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</si>
  <si>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</si>
  <si>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</si>
  <si>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</si>
  <si>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</si>
  <si>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</si>
  <si>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</si>
  <si>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</si>
  <si>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</si>
  <si>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</si>
  <si>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</si>
  <si>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</si>
  <si>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</si>
  <si>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</si>
  <si>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</si>
  <si>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</si>
  <si>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</si>
  <si>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</si>
  <si>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</si>
  <si>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</si>
  <si>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</si>
  <si>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</si>
  <si>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</si>
  <si>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</si>
  <si>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</si>
  <si>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</si>
  <si>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</si>
  <si>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</si>
  <si>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</si>
  <si>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</si>
  <si>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</si>
  <si>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</si>
  <si>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</si>
  <si>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</si>
  <si>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</si>
  <si>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</si>
  <si>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</si>
  <si>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</si>
  <si>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</si>
  <si>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</si>
  <si>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</si>
  <si>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</si>
  <si>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</si>
  <si>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</si>
  <si>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</si>
  <si>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</si>
  <si>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</si>
  <si>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</si>
  <si>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</si>
  <si>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</si>
  <si>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</si>
  <si>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</si>
  <si>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</si>
  <si>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</si>
  <si>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</si>
  <si>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</si>
  <si>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</si>
  <si>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</si>
  <si>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</si>
  <si>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</si>
  <si>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</si>
  <si>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</si>
  <si>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</si>
  <si>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</si>
  <si>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</si>
  <si>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</si>
  <si>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</si>
  <si>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</si>
  <si>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</si>
  <si>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</si>
  <si>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</si>
  <si>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</si>
  <si>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</si>
  <si>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</si>
  <si>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</si>
  <si>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</si>
  <si>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</si>
  <si>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</si>
  <si>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</si>
  <si>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</si>
  <si>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</si>
  <si>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</si>
  <si>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</si>
  <si>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</si>
  <si>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</si>
  <si>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</si>
  <si>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</si>
  <si>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</si>
  <si>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</si>
  <si>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</si>
  <si>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</si>
  <si>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</si>
  <si>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</si>
  <si>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</si>
  <si>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</si>
  <si>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</si>
  <si>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</si>
  <si>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</si>
  <si>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</si>
  <si>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</si>
  <si>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</si>
  <si>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</si>
  <si>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</si>
  <si>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</si>
  <si>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</si>
  <si>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</si>
  <si>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</si>
  <si>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</si>
  <si>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</si>
  <si>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</si>
  <si>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</si>
  <si>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</si>
  <si>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</si>
  <si>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</si>
  <si>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</si>
  <si>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</si>
  <si>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</si>
  <si>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</si>
  <si>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</si>
  <si>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</si>
  <si>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</si>
  <si>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</si>
  <si>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</si>
  <si>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</si>
  <si>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</si>
  <si>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</si>
  <si>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</si>
  <si>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</si>
  <si>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</si>
  <si>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</si>
  <si>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</si>
  <si>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</si>
  <si>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</si>
  <si>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</si>
  <si>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</si>
  <si>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</si>
  <si>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</si>
  <si>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</si>
  <si>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</si>
  <si>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</si>
  <si>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</si>
  <si>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</si>
  <si>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</si>
  <si>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</si>
  <si>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</si>
  <si>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</si>
  <si>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</si>
  <si>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</si>
  <si>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</si>
  <si>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</si>
  <si>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</si>
  <si>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</si>
  <si>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</si>
  <si>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</si>
  <si>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</si>
  <si>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</si>
  <si>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</si>
  <si>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</si>
  <si>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</si>
  <si>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</si>
  <si>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</si>
  <si>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</si>
  <si>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</si>
  <si>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</si>
  <si>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</si>
  <si>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</si>
  <si>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</si>
  <si>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</si>
  <si>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</si>
  <si>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</si>
  <si>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</si>
  <si>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</si>
  <si>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</si>
  <si>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</si>
  <si>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</si>
  <si>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</si>
  <si>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</si>
  <si>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</si>
  <si>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</si>
  <si>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</si>
  <si>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</si>
  <si>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</si>
  <si>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</si>
  <si>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</si>
  <si>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</si>
  <si>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</si>
  <si>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</si>
  <si>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</si>
  <si>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</si>
  <si>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</si>
  <si>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</si>
  <si>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</si>
  <si>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</si>
  <si>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</si>
  <si>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</si>
  <si>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</si>
  <si>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</si>
  <si>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</si>
  <si>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</si>
  <si>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</si>
  <si>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</si>
  <si>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</si>
  <si>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</si>
  <si>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</si>
  <si>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</si>
  <si>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</si>
  <si>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</si>
  <si>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</si>
  <si>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</si>
  <si>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</si>
  <si>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</si>
  <si>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</si>
  <si>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</si>
  <si>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</si>
  <si>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</si>
  <si>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</si>
  <si>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</si>
  <si>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</si>
  <si>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</si>
  <si>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</si>
  <si>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</si>
  <si>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</si>
  <si>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</si>
  <si>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</si>
  <si>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</si>
  <si>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</si>
  <si>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</si>
  <si>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</si>
  <si>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</si>
  <si>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</si>
  <si>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</si>
  <si>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</si>
  <si>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</si>
  <si>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</si>
  <si>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</si>
  <si>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</si>
  <si>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</si>
  <si>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</si>
  <si>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</si>
  <si>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</si>
  <si>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</si>
  <si>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</si>
  <si>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</si>
  <si>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</si>
  <si>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</si>
  <si>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</si>
  <si>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</si>
  <si>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</si>
  <si>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</si>
  <si>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</si>
  <si>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</si>
  <si>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</si>
  <si>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</si>
  <si>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</si>
  <si>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</si>
  <si>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</si>
  <si>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</si>
  <si>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</si>
  <si>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</si>
  <si>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</si>
  <si>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</si>
  <si>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</si>
  <si>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</si>
  <si>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</si>
  <si>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</si>
  <si>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</si>
  <si>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</si>
  <si>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</si>
  <si>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</si>
  <si>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</si>
  <si>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</si>
  <si>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</si>
  <si>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</si>
  <si>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</si>
  <si>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</si>
  <si>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</si>
  <si>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</si>
  <si>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</si>
  <si>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</si>
  <si>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</si>
  <si>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</si>
  <si>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</si>
  <si>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</si>
  <si>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</si>
  <si>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</si>
  <si>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</si>
  <si>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</si>
  <si>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</si>
  <si>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</si>
  <si>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</si>
  <si>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</si>
  <si>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</si>
  <si>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</si>
  <si>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</si>
  <si>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</si>
  <si>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</si>
  <si>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</si>
  <si>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</si>
  <si>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</si>
  <si>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</si>
  <si>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</si>
  <si>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</si>
  <si>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</si>
  <si>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</si>
  <si>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</si>
  <si>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</si>
  <si>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</si>
  <si>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</si>
  <si>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</si>
  <si>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</si>
  <si>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</si>
  <si>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</si>
  <si>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</si>
  <si>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</si>
  <si>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</si>
  <si>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</si>
  <si>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</si>
  <si>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</si>
  <si>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</si>
  <si>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</si>
  <si>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</si>
  <si>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</si>
  <si>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</si>
  <si>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</si>
  <si>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</si>
  <si>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</si>
  <si>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</si>
  <si>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</si>
  <si>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</si>
  <si>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</si>
  <si>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</si>
  <si>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</si>
  <si>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</si>
  <si>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</si>
  <si>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</si>
  <si>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</si>
  <si>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</si>
  <si>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</si>
  <si>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</si>
  <si>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</si>
  <si>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</si>
  <si>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</si>
  <si>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</si>
  <si>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</si>
  <si>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</si>
  <si>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</si>
  <si>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</si>
  <si>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</si>
  <si>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</si>
  <si>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</si>
  <si>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</si>
  <si>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</si>
  <si>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</si>
  <si>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</si>
  <si>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</si>
  <si>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</si>
  <si>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</si>
  <si>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</si>
  <si>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</si>
  <si>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</si>
  <si>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</si>
  <si>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</si>
  <si>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</si>
  <si>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</si>
  <si>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</si>
  <si>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</si>
  <si>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</si>
  <si>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</si>
  <si>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</si>
  <si>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</si>
  <si>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</si>
  <si>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</si>
  <si>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</si>
  <si>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</si>
  <si>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</si>
  <si>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</si>
  <si>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</si>
  <si>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</si>
  <si>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</si>
  <si>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</si>
  <si>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</si>
  <si>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</si>
  <si>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</si>
  <si>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</si>
  <si>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</si>
  <si>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</si>
  <si>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</si>
  <si>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</si>
  <si>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</si>
  <si>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</si>
  <si>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</si>
  <si>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</si>
  <si>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</si>
  <si>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</si>
  <si>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</si>
  <si>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</si>
  <si>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</si>
  <si>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</si>
  <si>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</si>
  <si>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</si>
  <si>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</si>
  <si>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</si>
  <si>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</si>
  <si>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</si>
  <si>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</si>
  <si>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</si>
  <si>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</si>
  <si>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</si>
  <si>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</si>
  <si>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</si>
  <si>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</si>
  <si>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</si>
  <si>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</si>
  <si>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</si>
  <si>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</si>
  <si>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</si>
  <si>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</si>
  <si>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</si>
  <si>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</si>
  <si>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</si>
  <si>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</si>
  <si>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</si>
  <si>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</si>
  <si>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</si>
  <si>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</si>
  <si>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</si>
  <si>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</si>
  <si>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</si>
  <si>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</si>
  <si>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</si>
  <si>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</si>
  <si>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</si>
  <si>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</si>
  <si>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</si>
  <si>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</si>
  <si>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</si>
  <si>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</si>
  <si>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</si>
  <si>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</si>
  <si>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</si>
  <si>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</si>
  <si>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</si>
  <si>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</si>
  <si>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</si>
  <si>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</si>
  <si>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</si>
  <si>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</si>
  <si>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</si>
  <si>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</si>
  <si>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</si>
  <si>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</si>
  <si>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</si>
  <si>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</si>
  <si>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</si>
  <si>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</si>
  <si>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</si>
  <si>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</si>
  <si>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</si>
  <si>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</si>
  <si>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</si>
  <si>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</si>
  <si>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</si>
  <si>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</si>
  <si>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</si>
  <si>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</si>
  <si>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</si>
  <si>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</si>
  <si>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</si>
  <si>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</si>
  <si>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</si>
  <si>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</si>
  <si>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</si>
  <si>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</si>
  <si>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</si>
  <si>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</si>
  <si>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</si>
  <si>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</si>
  <si>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</si>
  <si>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</si>
  <si>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</si>
  <si>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</si>
  <si>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</si>
  <si>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</si>
  <si>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</si>
  <si>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</si>
  <si>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</si>
  <si>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</si>
  <si>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</si>
  <si>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</si>
  <si>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</si>
  <si>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</si>
  <si>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</si>
  <si>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</si>
  <si>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</si>
  <si>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</si>
  <si>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</si>
  <si>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</si>
  <si>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</si>
  <si>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</si>
  <si>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</si>
  <si>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</si>
  <si>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</si>
  <si>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</si>
  <si>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</si>
  <si>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</si>
  <si>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</si>
  <si>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</si>
  <si>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</si>
  <si>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</si>
  <si>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</si>
  <si>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</si>
  <si>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</si>
  <si>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</si>
  <si>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</si>
  <si>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</si>
  <si>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</si>
  <si>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</si>
  <si>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</si>
  <si>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</si>
  <si>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</si>
  <si>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</si>
  <si>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</si>
  <si>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</si>
  <si>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</si>
  <si>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</si>
  <si>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</si>
  <si>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</si>
  <si>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</si>
  <si>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</si>
  <si>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</si>
  <si>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</si>
  <si>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</si>
  <si>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</si>
  <si>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</si>
  <si>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</si>
  <si>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</si>
  <si>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</si>
  <si>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</si>
  <si>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</si>
  <si>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</si>
  <si>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</si>
  <si>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</si>
  <si>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</si>
  <si>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</si>
  <si>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</si>
  <si>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</si>
  <si>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</si>
  <si>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</si>
  <si>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</si>
  <si>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</si>
  <si>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</si>
  <si>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</si>
  <si>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</si>
  <si>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</si>
  <si>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</si>
  <si>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</si>
  <si>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</si>
  <si>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</si>
  <si>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</si>
  <si>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</si>
  <si>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</si>
  <si>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</si>
  <si>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</si>
  <si>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</si>
  <si>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</si>
  <si>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</si>
  <si>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</si>
  <si>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</si>
  <si>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</si>
  <si>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</si>
  <si>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</si>
  <si>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</si>
  <si>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</si>
  <si>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</si>
  <si>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</si>
  <si>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</si>
  <si>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</si>
  <si>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</si>
  <si>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</si>
  <si>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</si>
  <si>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</si>
  <si>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</si>
  <si>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</si>
  <si>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</si>
  <si>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</si>
  <si>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</si>
  <si>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</si>
  <si>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</si>
  <si>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</si>
  <si>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</si>
  <si>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</si>
  <si>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</si>
  <si>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</si>
  <si>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</si>
  <si>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</si>
  <si>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</si>
  <si>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</si>
  <si>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</si>
  <si>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</si>
  <si>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</si>
  <si>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</si>
  <si>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</si>
  <si>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</si>
  <si>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</si>
  <si>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</si>
  <si>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</si>
  <si>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</si>
  <si>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</si>
  <si>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</si>
  <si>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</si>
  <si>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</si>
  <si>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</si>
  <si>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</si>
  <si>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</si>
  <si>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</si>
  <si>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</si>
  <si>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</si>
  <si>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</si>
  <si>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</si>
  <si>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</si>
  <si>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</si>
  <si>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</si>
  <si>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</si>
  <si>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</si>
  <si>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</si>
  <si>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</si>
  <si>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</si>
  <si>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</si>
  <si>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</si>
  <si>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</si>
  <si>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</si>
  <si>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</si>
  <si>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</si>
  <si>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</si>
  <si>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</si>
  <si>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</si>
  <si>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</si>
  <si>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</si>
  <si>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</si>
  <si>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</si>
  <si>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</si>
  <si>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</si>
  <si>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</si>
  <si>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</si>
  <si>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</si>
  <si>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</si>
  <si>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</si>
  <si>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</si>
  <si>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</si>
  <si>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</si>
  <si>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</si>
  <si>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</si>
  <si>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</si>
  <si>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</si>
  <si>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</si>
  <si>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</si>
  <si>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</si>
  <si>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</si>
  <si>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</si>
  <si>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</si>
  <si>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</si>
  <si>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</si>
  <si>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</si>
  <si>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</si>
  <si>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</si>
  <si>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</si>
  <si>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</si>
  <si>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</si>
  <si>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</si>
  <si>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</si>
  <si>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</si>
  <si>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</si>
  <si>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</si>
  <si>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</si>
  <si>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</si>
  <si>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</si>
  <si>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</si>
  <si>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</si>
  <si>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</si>
  <si>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</si>
  <si>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</si>
  <si>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</si>
  <si>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</si>
  <si>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</si>
  <si>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</si>
  <si>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</si>
  <si>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</si>
  <si>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</si>
  <si>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</si>
  <si>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</si>
  <si>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</si>
  <si>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</si>
  <si>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</si>
  <si>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</si>
  <si>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</si>
  <si>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</si>
  <si>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</si>
  <si>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</si>
  <si>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</si>
  <si>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</si>
  <si>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</si>
  <si>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</si>
  <si>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</si>
  <si>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</si>
  <si>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</si>
  <si>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</si>
  <si>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</si>
  <si>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</si>
  <si>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</si>
  <si>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</si>
  <si>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</si>
  <si>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</si>
  <si>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</si>
  <si>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</si>
  <si>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</si>
  <si>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</si>
  <si>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</si>
  <si>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</si>
  <si>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</si>
  <si>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</si>
  <si>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</si>
  <si>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</si>
  <si>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</si>
  <si>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</si>
  <si>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</si>
  <si>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</si>
  <si>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</si>
  <si>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</si>
  <si>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</si>
  <si>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</si>
  <si>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</si>
  <si>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</si>
  <si>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</si>
  <si>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</si>
  <si>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</si>
  <si>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</si>
  <si>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</si>
  <si>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</si>
  <si>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</si>
  <si>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</si>
  <si>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</si>
  <si>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</si>
  <si>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</si>
  <si>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</si>
  <si>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</si>
  <si>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</si>
  <si>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</si>
  <si>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</si>
  <si>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</si>
  <si>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</si>
  <si>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</si>
  <si>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</si>
  <si>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</si>
  <si>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</si>
  <si>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</si>
  <si>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</si>
  <si>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</si>
  <si>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</si>
  <si>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</si>
  <si>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</si>
  <si>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</si>
  <si>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</si>
  <si>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</si>
  <si>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</si>
  <si>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</si>
  <si>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</si>
  <si>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</si>
  <si>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</si>
  <si>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</si>
  <si>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</si>
  <si>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</si>
  <si>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</si>
  <si>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</si>
  <si>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</si>
  <si>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</si>
  <si>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</si>
  <si>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</si>
  <si>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</si>
  <si>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</si>
  <si>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</si>
  <si>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</si>
  <si>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</si>
  <si>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</si>
  <si>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</si>
  <si>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</si>
  <si>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</si>
  <si>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</si>
  <si>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</si>
  <si>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</si>
  <si>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</si>
  <si>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</si>
  <si>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</si>
  <si>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</si>
  <si>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</si>
  <si>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</si>
  <si>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</si>
  <si>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</si>
  <si>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</si>
  <si>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</si>
  <si>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</si>
  <si>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</si>
  <si>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</si>
  <si>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</si>
  <si>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</si>
  <si>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</si>
  <si>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</si>
  <si>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</si>
  <si>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</si>
  <si>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</si>
  <si>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</si>
  <si>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</si>
  <si>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</si>
  <si>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</si>
  <si>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</si>
  <si>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</si>
  <si>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</si>
  <si>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</si>
  <si>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</si>
  <si>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</si>
  <si>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</si>
  <si>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</si>
  <si>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</si>
  <si>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</si>
  <si>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</si>
  <si>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</si>
  <si>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</si>
  <si>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</si>
  <si>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</si>
  <si>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</si>
  <si>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</si>
  <si>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</si>
  <si>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</si>
  <si>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</si>
  <si>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</si>
  <si>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</si>
  <si>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</si>
  <si>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</si>
  <si>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</si>
  <si>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</si>
  <si>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</si>
  <si>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</si>
  <si>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</si>
  <si>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</si>
  <si>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</si>
  <si>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</si>
  <si>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</si>
  <si>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</si>
  <si>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</si>
  <si>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</si>
  <si>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</si>
  <si>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</si>
  <si>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</si>
  <si>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</si>
  <si>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</si>
  <si>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</si>
  <si>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</si>
  <si>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</si>
  <si>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</si>
  <si>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</si>
  <si>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</si>
  <si>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</si>
  <si>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</si>
  <si>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</si>
  <si>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</si>
  <si>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</si>
  <si>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</si>
  <si>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</si>
  <si>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</si>
  <si>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</si>
  <si>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</si>
  <si>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</si>
  <si>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</si>
  <si>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</si>
  <si>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</si>
  <si>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</si>
  <si>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</si>
  <si>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</si>
  <si>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</si>
  <si>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</si>
  <si>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</si>
  <si>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</si>
  <si>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</si>
  <si>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</si>
  <si>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</si>
  <si>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</si>
  <si>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</si>
  <si>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</si>
  <si>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</si>
  <si>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</si>
  <si>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</si>
  <si>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</si>
  <si>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</si>
  <si>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</si>
  <si>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</si>
  <si>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</si>
  <si>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</si>
  <si>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</si>
  <si>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</si>
  <si>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</si>
  <si>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</si>
  <si>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</si>
  <si>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</si>
  <si>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</si>
  <si>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</si>
  <si>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</si>
  <si>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</si>
  <si>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</si>
  <si>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</si>
  <si>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</si>
  <si>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</si>
  <si>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</si>
  <si>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</si>
  <si>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</si>
  <si>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</si>
  <si>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</si>
  <si>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</si>
  <si>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</si>
  <si>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</si>
  <si>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</si>
  <si>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</si>
  <si>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</si>
  <si>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</si>
  <si>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</si>
  <si>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</si>
  <si>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</si>
  <si>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</si>
  <si>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</si>
  <si>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</si>
  <si>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</si>
  <si>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</si>
  <si>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</si>
  <si>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</si>
  <si>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</si>
  <si>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</si>
  <si>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</si>
  <si>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</si>
  <si>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</si>
  <si>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</si>
  <si>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</si>
  <si>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</si>
  <si>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</si>
  <si>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</si>
  <si>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</si>
  <si>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</si>
  <si>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</si>
  <si>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</si>
  <si>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</si>
  <si>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</si>
  <si>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</si>
  <si>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</si>
  <si>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</si>
  <si>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</si>
  <si>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</si>
  <si>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</si>
  <si>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</si>
  <si>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</si>
  <si>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</si>
  <si>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</si>
  <si>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</si>
  <si>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</si>
  <si>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</si>
  <si>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</si>
  <si>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</si>
  <si>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</si>
  <si>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</si>
  <si>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</si>
  <si>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</si>
  <si>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</si>
  <si>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</si>
  <si>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</si>
  <si>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</si>
  <si>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</si>
  <si>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</si>
  <si>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</si>
  <si>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</si>
  <si>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</si>
  <si>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</si>
  <si>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</si>
  <si>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</si>
  <si>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</si>
  <si>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</si>
  <si>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</si>
  <si>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</si>
  <si>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</si>
  <si>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</si>
  <si>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</si>
  <si>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</si>
  <si>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</si>
  <si>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</si>
  <si>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</si>
  <si>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</si>
  <si>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</si>
  <si>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</si>
  <si>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</si>
  <si>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</si>
  <si>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</si>
  <si>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</si>
  <si>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</si>
  <si>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</si>
  <si>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</si>
  <si>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</si>
  <si>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</si>
  <si>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</si>
  <si>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</si>
  <si>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</si>
  <si>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</si>
  <si>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</si>
  <si>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</si>
  <si>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</si>
  <si>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</si>
  <si>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</si>
  <si>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</si>
  <si>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</si>
  <si>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</si>
  <si>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</si>
  <si>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</si>
  <si>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</si>
  <si>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</si>
  <si>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</si>
  <si>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</si>
  <si>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</si>
  <si>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</si>
  <si>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</si>
  <si>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</si>
  <si>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</si>
  <si>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</si>
  <si>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</si>
  <si>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</si>
  <si>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</si>
  <si>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</si>
  <si>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</si>
  <si>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</si>
  <si>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</si>
  <si>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</si>
  <si>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</si>
  <si>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</si>
  <si>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</si>
  <si>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</si>
  <si>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</si>
  <si>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</si>
  <si>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</si>
  <si>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</si>
  <si>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</si>
  <si>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</si>
  <si>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</si>
  <si>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</si>
  <si>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</si>
  <si>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</si>
  <si>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</si>
  <si>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</si>
  <si>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</si>
  <si>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</si>
  <si>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</si>
  <si>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</si>
  <si>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</si>
  <si>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</si>
  <si>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</si>
  <si>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</si>
  <si>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</si>
  <si>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</si>
  <si>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</si>
  <si>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</si>
  <si>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</si>
  <si>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</si>
  <si>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</si>
  <si>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</si>
  <si>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</si>
  <si>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</si>
  <si>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</si>
  <si>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</si>
  <si>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</si>
  <si>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</si>
  <si>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</si>
  <si>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</si>
  <si>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</si>
  <si>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</si>
  <si>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</si>
  <si>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</si>
  <si>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</si>
  <si>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</si>
  <si>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</si>
  <si>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</si>
  <si>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</si>
  <si>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</si>
  <si>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</si>
  <si>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</si>
  <si>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</si>
  <si>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</si>
  <si>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</si>
  <si>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</si>
  <si>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</si>
  <si>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</si>
  <si>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</si>
  <si>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</si>
  <si>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</si>
  <si>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</si>
  <si>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</si>
  <si>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</si>
  <si>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</si>
  <si>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</si>
  <si>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</si>
  <si>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</si>
  <si>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</si>
  <si>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</si>
  <si>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</si>
  <si>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</si>
  <si>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</si>
  <si>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</si>
  <si>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</si>
  <si>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</si>
  <si>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</si>
  <si>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</si>
  <si>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</si>
  <si>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</si>
  <si>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</si>
  <si>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</si>
  <si>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</si>
  <si>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</si>
  <si>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</si>
  <si>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</si>
  <si>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</si>
  <si>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</si>
  <si>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</si>
  <si>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</si>
  <si>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</si>
  <si>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</si>
  <si>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</si>
  <si>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</si>
  <si>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</si>
  <si>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</si>
  <si>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</si>
  <si>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</si>
  <si>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</si>
  <si>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</si>
  <si>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</si>
  <si>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</si>
  <si>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</si>
  <si>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</si>
  <si>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</si>
  <si>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</si>
  <si>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</si>
  <si>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</si>
  <si>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</si>
  <si>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</si>
  <si>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</si>
  <si>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</si>
  <si>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</si>
  <si>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</si>
  <si>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</si>
  <si>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</si>
  <si>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</si>
  <si>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</si>
  <si>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</si>
  <si>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</si>
  <si>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</si>
  <si>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</si>
  <si>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</si>
  <si>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</si>
  <si>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</si>
  <si>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</si>
  <si>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</si>
  <si>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</si>
  <si>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</si>
  <si>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</si>
  <si>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</si>
  <si>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</si>
  <si>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</si>
  <si>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</si>
  <si>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</si>
  <si>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</si>
  <si>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</si>
  <si>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</si>
  <si>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</si>
  <si>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</si>
  <si>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</si>
  <si>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</si>
  <si>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</si>
  <si>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</si>
  <si>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</si>
  <si>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</si>
  <si>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</si>
  <si>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</si>
  <si>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</si>
  <si>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</si>
  <si>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</si>
  <si>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</si>
  <si>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</si>
  <si>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</si>
  <si>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</si>
  <si>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</si>
  <si>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</si>
  <si>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</si>
  <si>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</si>
  <si>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</si>
  <si>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</si>
  <si>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</si>
  <si>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</si>
  <si>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</si>
  <si>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</si>
  <si>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</si>
  <si>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</si>
  <si>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</si>
  <si>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</si>
  <si>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</si>
  <si>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</si>
  <si>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</si>
  <si>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</si>
  <si>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</si>
  <si>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</si>
  <si>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</si>
  <si>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</si>
  <si>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</si>
  <si>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</si>
  <si>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</si>
  <si>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</si>
  <si>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</si>
  <si>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</si>
  <si>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</si>
  <si>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</si>
  <si>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</si>
  <si>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</si>
  <si>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</si>
  <si>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</si>
  <si>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</si>
  <si>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</si>
  <si>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</si>
  <si>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</si>
  <si>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</si>
  <si>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</si>
  <si>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</si>
  <si>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</si>
  <si>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</si>
  <si>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</si>
  <si>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</si>
  <si>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</si>
  <si>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</si>
  <si>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</si>
  <si>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</si>
  <si>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</si>
  <si>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</si>
  <si>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</si>
  <si>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</si>
  <si>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</si>
  <si>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</si>
  <si>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</si>
  <si>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</si>
  <si>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</si>
  <si>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</si>
  <si>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</si>
  <si>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</si>
  <si>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</si>
  <si>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</si>
  <si>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</si>
  <si>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</si>
  <si>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</si>
  <si>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</si>
  <si>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</si>
  <si>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</si>
  <si>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</si>
  <si>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</si>
  <si>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</si>
  <si>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</si>
  <si>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</si>
  <si>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</si>
  <si>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</si>
  <si>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</si>
  <si>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</si>
  <si>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</si>
  <si>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</si>
  <si>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</si>
  <si>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</si>
  <si>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</si>
  <si>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</si>
  <si>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</si>
  <si>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</si>
  <si>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</si>
  <si>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</si>
  <si>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</si>
  <si>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</si>
  <si>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</si>
  <si>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</si>
  <si>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</si>
  <si>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</si>
  <si>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</si>
  <si>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</si>
  <si>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</si>
  <si>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</si>
  <si>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</si>
  <si>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</si>
  <si>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</si>
  <si>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</si>
  <si>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</si>
  <si>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</si>
  <si>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</si>
  <si>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</si>
  <si>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</si>
  <si>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</si>
  <si>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</si>
  <si>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</si>
  <si>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</si>
  <si>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</si>
  <si>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</si>
  <si>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</si>
  <si>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</si>
  <si>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</si>
  <si>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</si>
  <si>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</si>
  <si>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</si>
  <si>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</si>
  <si>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</si>
  <si>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</si>
  <si>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</si>
  <si>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</si>
  <si>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</si>
  <si>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</si>
  <si>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</si>
  <si>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</si>
  <si>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</si>
  <si>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</si>
  <si>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</si>
  <si>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</si>
  <si>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</si>
  <si>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</si>
  <si>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</si>
  <si>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</si>
  <si>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</si>
  <si>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</si>
  <si>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</si>
  <si>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</si>
  <si>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</si>
  <si>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</si>
  <si>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</si>
  <si>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</si>
  <si>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</si>
  <si>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</si>
  <si>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</si>
  <si>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</si>
  <si>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</si>
  <si>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</si>
  <si>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</si>
  <si>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</si>
  <si>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</si>
  <si>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</si>
  <si>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</si>
  <si>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</si>
  <si>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</si>
  <si>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</si>
  <si>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</si>
  <si>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</si>
  <si>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</si>
  <si>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</si>
  <si>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</si>
  <si>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</si>
  <si>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</si>
  <si>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</si>
  <si>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</si>
  <si>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</si>
  <si>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</si>
  <si>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</si>
  <si>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</si>
  <si>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</si>
  <si>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</si>
  <si>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</si>
  <si>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</si>
  <si>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</si>
  <si>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</si>
  <si>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</si>
  <si>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</si>
  <si>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</si>
  <si>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</si>
  <si>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</si>
  <si>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</si>
  <si>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</si>
  <si>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</si>
  <si>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</si>
  <si>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</si>
  <si>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</si>
  <si>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</si>
  <si>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</si>
  <si>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</si>
  <si>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</si>
  <si>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</si>
  <si>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</si>
  <si>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</si>
  <si>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</si>
  <si>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</si>
  <si>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</si>
  <si>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</si>
  <si>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</si>
  <si>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</si>
  <si>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</si>
  <si>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</si>
  <si>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</si>
  <si>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</si>
  <si>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</si>
  <si>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</si>
  <si>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</si>
  <si>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</si>
  <si>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</si>
  <si>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</si>
  <si>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</si>
  <si>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</si>
  <si>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</si>
  <si>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</si>
  <si>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</si>
  <si>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</si>
  <si>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</si>
  <si>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</si>
  <si>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</si>
  <si>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</si>
  <si>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</si>
  <si>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</si>
  <si>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</si>
  <si>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</si>
  <si>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</si>
  <si>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</si>
  <si>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</si>
  <si>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</si>
  <si>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</si>
  <si>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</si>
  <si>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</si>
  <si>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</si>
  <si>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</si>
  <si>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</si>
  <si>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</si>
  <si>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</si>
  <si>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</si>
  <si>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</si>
  <si>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</si>
  <si>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</si>
  <si>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</si>
  <si>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</si>
  <si>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</si>
  <si>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</si>
  <si>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</si>
  <si>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</si>
  <si>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</si>
  <si>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</si>
  <si>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</si>
  <si>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</si>
  <si>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</si>
  <si>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</si>
  <si>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</si>
  <si>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</si>
  <si>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</si>
  <si>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</si>
  <si>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</si>
  <si>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</si>
  <si>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</si>
  <si>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</si>
  <si>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</si>
  <si>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</si>
  <si>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</si>
  <si>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</si>
  <si>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</si>
  <si>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</si>
  <si>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</si>
  <si>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</si>
  <si>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</si>
  <si>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</si>
  <si>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</si>
  <si>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</si>
  <si>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</si>
  <si>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</si>
  <si>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</si>
  <si>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</si>
  <si>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</si>
  <si>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</si>
  <si>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</si>
  <si>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</si>
  <si>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</si>
  <si>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</si>
  <si>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</si>
  <si>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</si>
  <si>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</si>
  <si>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</si>
  <si>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</si>
  <si>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</si>
  <si>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</si>
  <si>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</si>
  <si>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</si>
  <si>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</si>
  <si>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</si>
  <si>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</si>
  <si>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</si>
  <si>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</si>
  <si>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</si>
  <si>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</si>
  <si>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</si>
  <si>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</si>
  <si>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</si>
  <si>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</si>
  <si>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</si>
  <si>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</si>
  <si>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</si>
  <si>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</si>
  <si>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</si>
  <si>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</si>
  <si>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</si>
  <si>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</si>
  <si>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</si>
  <si>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</si>
  <si>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</si>
  <si>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</si>
  <si>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</si>
  <si>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</si>
  <si>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</si>
  <si>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</si>
  <si>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</si>
  <si>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</si>
  <si>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</si>
  <si>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</si>
  <si>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</si>
  <si>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</si>
  <si>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</si>
  <si>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</si>
  <si>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</si>
  <si>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</si>
  <si>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</si>
  <si>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</si>
  <si>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</si>
  <si>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</si>
  <si>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</si>
  <si>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</si>
  <si>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</si>
  <si>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</si>
  <si>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</si>
  <si>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</si>
  <si>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</si>
  <si>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</si>
  <si>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</si>
  <si>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</si>
  <si>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</si>
  <si>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</si>
  <si>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</si>
  <si>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</si>
  <si>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</si>
  <si>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</si>
  <si>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</si>
  <si>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</si>
  <si>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</si>
  <si>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</si>
  <si>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</si>
  <si>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</si>
  <si>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</si>
  <si>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</si>
  <si>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</si>
  <si>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</si>
  <si>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</si>
  <si>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</si>
  <si>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</si>
  <si>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</si>
  <si>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</si>
  <si>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</si>
  <si>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</si>
  <si>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</si>
  <si>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</si>
  <si>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</si>
  <si>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</si>
  <si>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</si>
  <si>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</si>
  <si>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</si>
  <si>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</si>
  <si>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</si>
  <si>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</si>
  <si>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</si>
  <si>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</si>
  <si>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</si>
  <si>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</si>
  <si>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</si>
  <si>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</si>
  <si>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</si>
  <si>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</si>
  <si>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</si>
  <si>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</si>
  <si>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</si>
  <si>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</si>
  <si>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</si>
  <si>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</si>
  <si>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</si>
  <si>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</si>
  <si>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</si>
  <si>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</si>
  <si>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</si>
  <si>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</si>
  <si>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</si>
  <si>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</si>
  <si>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</si>
  <si>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</si>
  <si>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</si>
  <si>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</si>
  <si>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</si>
  <si>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</si>
  <si>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</si>
  <si>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</si>
  <si>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</si>
  <si>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</si>
  <si>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</si>
  <si>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</si>
  <si>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</si>
  <si>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</si>
  <si>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</si>
  <si>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</si>
  <si>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</si>
  <si>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</si>
  <si>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</si>
  <si>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</si>
  <si>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</si>
  <si>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</si>
  <si>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</si>
  <si>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</si>
  <si>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</si>
  <si>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</si>
  <si>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</si>
  <si>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</si>
  <si>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</si>
  <si>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</si>
  <si>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</si>
  <si>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</si>
  <si>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</si>
  <si>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</si>
  <si>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</si>
  <si>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</si>
  <si>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</si>
  <si>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</si>
  <si>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</si>
  <si>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</si>
  <si>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</si>
  <si>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</si>
  <si>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</si>
  <si>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</si>
  <si>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</si>
  <si>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</si>
  <si>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</si>
  <si>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</si>
  <si>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</si>
  <si>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</si>
  <si>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</si>
  <si>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</si>
  <si>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</si>
  <si>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</si>
  <si>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</si>
  <si>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</si>
  <si>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</si>
  <si>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</si>
  <si>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</si>
  <si>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</si>
  <si>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</si>
  <si>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</si>
  <si>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</si>
  <si>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</si>
  <si>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</si>
  <si>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</si>
  <si>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</si>
  <si>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</si>
  <si>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</si>
  <si>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</si>
  <si>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</si>
  <si>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</si>
  <si>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</si>
  <si>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</si>
  <si>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</si>
  <si>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</si>
  <si>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</si>
  <si>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</si>
  <si>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</si>
  <si>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</si>
  <si>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</si>
  <si>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</si>
  <si>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</si>
  <si>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</si>
  <si>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</si>
  <si>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</si>
  <si>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</si>
  <si>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</si>
  <si>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</si>
  <si>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</si>
  <si>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</si>
  <si>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</si>
  <si>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</si>
  <si>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</si>
  <si>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</si>
  <si>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</si>
  <si>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</si>
  <si>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</si>
  <si>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</si>
  <si>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</si>
  <si>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</si>
  <si>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</si>
  <si>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</si>
  <si>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</si>
  <si>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</si>
  <si>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</si>
  <si>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</si>
  <si>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</si>
  <si>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</si>
  <si>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</si>
  <si>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</si>
  <si>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</si>
  <si>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</si>
  <si>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</si>
  <si>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</si>
  <si>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</si>
  <si>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</si>
  <si>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</si>
  <si>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</si>
  <si>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</si>
  <si>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</si>
  <si>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</si>
  <si>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</si>
  <si>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</si>
  <si>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</si>
  <si>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</si>
  <si>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</si>
  <si>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</si>
  <si>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</si>
  <si>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</si>
  <si>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</si>
  <si>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</si>
  <si>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</si>
  <si>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</si>
  <si>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</si>
  <si>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</si>
  <si>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</si>
  <si>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</si>
  <si>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</si>
  <si>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</si>
  <si>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</si>
  <si>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</si>
  <si>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</si>
  <si>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</si>
  <si>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</si>
  <si>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</si>
  <si>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</si>
  <si>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</si>
  <si>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</si>
  <si>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</si>
  <si>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</si>
  <si>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</si>
  <si>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</si>
  <si>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</si>
  <si>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</si>
  <si>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</si>
  <si>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</si>
  <si>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</si>
  <si>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</si>
  <si>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</si>
  <si>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</si>
  <si>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</si>
  <si>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</si>
  <si>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</si>
  <si>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</si>
  <si>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</si>
  <si>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</si>
  <si>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</si>
  <si>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</si>
  <si>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</si>
  <si>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</si>
  <si>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</si>
  <si>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</si>
  <si>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</si>
  <si>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</si>
  <si>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</si>
  <si>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</si>
  <si>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</si>
  <si>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</si>
  <si>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</si>
  <si>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</si>
  <si>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</si>
  <si>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</si>
  <si>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</si>
  <si>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</si>
  <si>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</si>
  <si>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</si>
  <si>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</si>
  <si>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</si>
  <si>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</si>
  <si>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</si>
  <si>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</si>
  <si>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</si>
  <si>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</si>
  <si>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</si>
  <si>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</si>
  <si>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</si>
  <si>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</si>
  <si>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</si>
  <si>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</si>
  <si>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</si>
  <si>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</si>
  <si>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</si>
  <si>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</si>
  <si>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</si>
  <si>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</si>
  <si>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</si>
  <si>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</si>
  <si>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</si>
  <si>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</si>
  <si>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</si>
  <si>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</si>
  <si>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</si>
  <si>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</si>
  <si>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</si>
  <si>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</si>
  <si>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</si>
  <si>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</si>
  <si>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</si>
  <si>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</si>
  <si>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</si>
  <si>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</si>
  <si>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</si>
  <si>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</si>
  <si>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</si>
  <si>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</si>
  <si>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</si>
  <si>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</si>
  <si>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</si>
  <si>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</si>
  <si>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</si>
  <si>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</si>
  <si>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</si>
  <si>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</si>
  <si>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</si>
  <si>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</si>
  <si>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</si>
  <si>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</si>
  <si>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</si>
  <si>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</si>
  <si>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</si>
  <si>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</si>
  <si>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</si>
  <si>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</si>
  <si>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</si>
  <si>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</si>
  <si>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</si>
  <si>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</si>
  <si>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</si>
  <si>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</si>
  <si>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</si>
  <si>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</si>
  <si>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</si>
  <si>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</si>
  <si>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</si>
  <si>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</si>
  <si>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</si>
  <si>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</si>
  <si>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</si>
  <si>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</si>
  <si>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</si>
  <si>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</si>
  <si>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</si>
  <si>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</si>
  <si>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</si>
  <si>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</si>
  <si>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</si>
  <si>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</si>
  <si>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</si>
  <si>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</si>
  <si>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</si>
  <si>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</si>
  <si>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</si>
  <si>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</si>
  <si>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</si>
  <si>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</si>
  <si>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</si>
  <si>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</si>
  <si>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</si>
  <si>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</si>
  <si>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</si>
  <si>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</si>
  <si>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</si>
  <si>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</si>
  <si>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</si>
  <si>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</si>
  <si>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</si>
  <si>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</si>
  <si>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</si>
  <si>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</si>
  <si>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</si>
  <si>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</si>
  <si>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</si>
  <si>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</si>
  <si>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</si>
  <si>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</si>
  <si>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</si>
  <si>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</si>
  <si>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</si>
  <si>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</si>
  <si>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</si>
  <si>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</si>
  <si>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</si>
  <si>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</si>
  <si>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</si>
  <si>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</si>
  <si>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</si>
  <si>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</si>
  <si>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</si>
  <si>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</si>
  <si>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</si>
  <si>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</si>
  <si>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</si>
  <si>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</si>
  <si>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</si>
  <si>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</si>
  <si>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</si>
  <si>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</si>
  <si>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</si>
  <si>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</si>
  <si>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</si>
  <si>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</si>
  <si>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</si>
  <si>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</si>
  <si>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</si>
  <si>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</si>
  <si>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</si>
  <si>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</si>
  <si>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</si>
  <si>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</si>
  <si>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</si>
  <si>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</si>
  <si>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</si>
  <si>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</si>
  <si>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</si>
  <si>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</si>
  <si>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</si>
  <si>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</si>
  <si>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</si>
  <si>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</si>
  <si>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</si>
  <si>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</si>
  <si>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</si>
  <si>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</si>
  <si>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</si>
  <si>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</si>
  <si>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</si>
  <si>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</si>
  <si>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</si>
  <si>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</si>
  <si>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</si>
  <si>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</si>
  <si>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</si>
  <si>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</si>
  <si>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</si>
  <si>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</si>
  <si>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</si>
  <si>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</si>
  <si>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</si>
  <si>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</si>
  <si>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</si>
  <si>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</si>
  <si>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</si>
  <si>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</si>
  <si>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</si>
  <si>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</si>
  <si>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</si>
  <si>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</si>
  <si>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</si>
  <si>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</si>
  <si>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</si>
  <si>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</si>
  <si>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</si>
  <si>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</si>
  <si>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</si>
  <si>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</si>
  <si>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</si>
  <si>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</si>
  <si>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</si>
  <si>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</si>
  <si>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</si>
  <si>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</si>
  <si>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</si>
  <si>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</si>
  <si>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</si>
  <si>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</si>
  <si>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</si>
  <si>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</si>
  <si>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</si>
  <si>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</si>
  <si>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</si>
  <si>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</si>
  <si>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</si>
  <si>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</si>
  <si>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</si>
  <si>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</si>
  <si>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</si>
  <si>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</si>
  <si>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</si>
  <si>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</si>
  <si>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</si>
  <si>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</si>
  <si>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</si>
  <si>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</si>
  <si>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</si>
  <si>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</si>
  <si>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</si>
  <si>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</si>
  <si>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</si>
  <si>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</si>
  <si>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</si>
  <si>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</si>
  <si>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</si>
  <si>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</si>
  <si>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</si>
  <si>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</si>
  <si>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</si>
  <si>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</si>
  <si>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</si>
  <si>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</si>
  <si>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</si>
  <si>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</si>
  <si>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</si>
  <si>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</si>
  <si>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</si>
  <si>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</si>
  <si>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</si>
  <si>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</si>
  <si>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</si>
  <si>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</si>
  <si>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</si>
  <si>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</si>
  <si>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</si>
  <si>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</si>
  <si>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</si>
  <si>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</si>
  <si>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</si>
  <si>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</si>
  <si>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</si>
  <si>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</si>
  <si>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</si>
  <si>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</si>
  <si>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</si>
  <si>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</si>
  <si>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</si>
  <si>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</si>
  <si>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</si>
  <si>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</si>
  <si>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</si>
  <si>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</si>
  <si>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</si>
  <si>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</si>
  <si>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</si>
  <si>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</si>
  <si>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</si>
  <si>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</si>
  <si>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</si>
  <si>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</si>
  <si>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</si>
  <si>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</si>
  <si>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</si>
  <si>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</si>
  <si>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</si>
  <si>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</si>
  <si>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</si>
  <si>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</si>
  <si>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</si>
  <si>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</si>
  <si>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</si>
  <si>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</si>
  <si>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</si>
  <si>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</si>
  <si>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</si>
  <si>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</si>
  <si>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</si>
  <si>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</si>
  <si>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</si>
  <si>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</si>
  <si>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</si>
  <si>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</si>
  <si>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</si>
  <si>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</si>
  <si>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</si>
  <si>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</si>
  <si>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</si>
  <si>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</si>
  <si>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</si>
  <si>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</si>
  <si>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</si>
  <si>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</si>
  <si>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</si>
  <si>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</si>
  <si>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</si>
  <si>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</si>
  <si>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</si>
  <si>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</si>
  <si>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</si>
  <si>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</si>
  <si>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</si>
  <si>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</si>
  <si>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</si>
  <si>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</si>
  <si>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</si>
  <si>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</si>
  <si>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</si>
  <si>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</si>
  <si>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</si>
  <si>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</si>
  <si>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</si>
  <si>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</si>
  <si>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</si>
  <si>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</si>
  <si>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</si>
  <si>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</si>
  <si>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</si>
  <si>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</si>
  <si>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</si>
  <si>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</si>
  <si>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</si>
  <si>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</si>
  <si>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</si>
  <si>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</si>
  <si>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</si>
  <si>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</si>
  <si>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</si>
  <si>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</si>
  <si>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</si>
  <si>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</si>
  <si>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</si>
  <si>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</si>
  <si>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</si>
  <si>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</si>
  <si>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</si>
  <si>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</si>
  <si>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</si>
  <si>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</si>
  <si>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</si>
  <si>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</si>
  <si>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</si>
  <si>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</si>
  <si>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</si>
  <si>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</si>
  <si>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</si>
  <si>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</si>
  <si>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</si>
  <si>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</si>
  <si>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</si>
  <si>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</si>
  <si>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</si>
  <si>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</si>
  <si>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</si>
  <si>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</si>
  <si>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</si>
  <si>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</si>
  <si>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</si>
  <si>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</si>
  <si>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</si>
  <si>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</si>
  <si>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</si>
  <si>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</si>
  <si>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</si>
  <si>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</si>
  <si>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</si>
  <si>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</si>
  <si>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</si>
  <si>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</si>
  <si>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</si>
  <si>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</si>
  <si>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</si>
  <si>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</si>
  <si>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</si>
  <si>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</si>
  <si>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</si>
  <si>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</si>
  <si>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</si>
  <si>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</si>
  <si>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</si>
  <si>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</si>
  <si>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</si>
  <si>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</si>
  <si>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</si>
  <si>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</si>
  <si>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</si>
  <si>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</si>
  <si>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</si>
  <si>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</si>
  <si>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</si>
  <si>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</si>
  <si>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</si>
  <si>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</si>
  <si>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</si>
  <si>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</si>
  <si>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</si>
  <si>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</si>
  <si>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</si>
  <si>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</si>
  <si>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</si>
  <si>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</si>
  <si>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</si>
  <si>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</si>
  <si>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</si>
  <si>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</si>
  <si>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</si>
  <si>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</si>
  <si>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</si>
  <si>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</si>
  <si>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</si>
  <si>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</si>
  <si>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</si>
  <si>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</si>
  <si>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</si>
  <si>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</si>
  <si>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</si>
  <si>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</si>
  <si>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</si>
  <si>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</si>
  <si>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</si>
  <si>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</si>
  <si>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</si>
  <si>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</si>
  <si>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</si>
  <si>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</si>
  <si>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</si>
  <si>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</si>
  <si>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</si>
  <si>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</si>
  <si>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</si>
  <si>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</si>
  <si>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</si>
  <si>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</si>
  <si>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</si>
  <si>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</si>
  <si>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</si>
  <si>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</si>
  <si>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</si>
  <si>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</si>
  <si>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</si>
  <si>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</si>
  <si>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</si>
  <si>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</si>
  <si>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</si>
  <si>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</si>
  <si>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</si>
  <si>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</si>
  <si>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</si>
  <si>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</si>
  <si>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</si>
  <si>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</si>
  <si>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</si>
  <si>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</si>
  <si>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</si>
  <si>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</si>
  <si>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</si>
  <si>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</si>
  <si>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</si>
  <si>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</si>
  <si>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</si>
  <si>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</si>
  <si>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</si>
  <si>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</si>
  <si>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</si>
  <si>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</si>
  <si>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</si>
  <si>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</si>
  <si>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</si>
  <si>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</si>
  <si>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</si>
  <si>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</si>
  <si>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</si>
  <si>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</si>
  <si>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</si>
  <si>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</si>
  <si>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</si>
  <si>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</si>
  <si>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</si>
  <si>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</si>
  <si>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</si>
  <si>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</si>
  <si>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</si>
  <si>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</si>
  <si>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</si>
  <si>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</si>
  <si>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</si>
  <si>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</si>
  <si>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</si>
  <si>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</si>
  <si>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</si>
  <si>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</si>
  <si>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</si>
  <si>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</si>
  <si>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</si>
  <si>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</si>
  <si>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</si>
  <si>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</si>
  <si>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</si>
  <si>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</si>
  <si>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</si>
  <si>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</si>
  <si>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</si>
  <si>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</si>
  <si>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</si>
  <si>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</si>
  <si>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</si>
  <si>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</si>
  <si>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</si>
  <si>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</si>
  <si>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</si>
  <si>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</si>
  <si>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</si>
  <si>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</si>
  <si>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</si>
  <si>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</si>
  <si>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</si>
  <si>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</si>
  <si>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</si>
  <si>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</si>
  <si>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</si>
  <si>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</si>
  <si>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</si>
  <si>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</si>
  <si>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</si>
  <si>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</si>
  <si>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</si>
  <si>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</si>
  <si>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</si>
  <si>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</si>
  <si>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</si>
  <si>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</si>
  <si>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</si>
  <si>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</si>
  <si>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</si>
  <si>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</si>
  <si>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</si>
  <si>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</si>
  <si>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</si>
  <si>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</si>
  <si>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</si>
  <si>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</si>
  <si>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</si>
  <si>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</si>
  <si>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</si>
  <si>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</si>
  <si>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</si>
  <si>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</si>
  <si>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</si>
  <si>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</si>
  <si>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</si>
  <si>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</si>
  <si>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</si>
  <si>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</si>
  <si>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</si>
  <si>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</si>
  <si>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</si>
  <si>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</si>
  <si>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</si>
  <si>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</si>
  <si>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</si>
  <si>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</si>
  <si>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</si>
  <si>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</si>
  <si>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</si>
  <si>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</si>
  <si>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</si>
  <si>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</si>
  <si>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</si>
  <si>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</si>
  <si>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</si>
  <si>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</si>
  <si>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</si>
  <si>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</si>
  <si>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</si>
  <si>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</si>
  <si>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</si>
  <si>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</si>
  <si>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</si>
  <si>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</si>
  <si>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</si>
  <si>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</si>
  <si>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</si>
  <si>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</si>
  <si>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</si>
  <si>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</si>
  <si>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</si>
  <si>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</si>
  <si>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</si>
  <si>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</si>
  <si>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</si>
  <si>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</si>
  <si>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</si>
  <si>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</si>
  <si>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</si>
  <si>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</si>
  <si>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</si>
  <si>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</si>
  <si>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</si>
  <si>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</si>
  <si>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</si>
  <si>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</si>
  <si>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</si>
  <si>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</si>
  <si>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</si>
  <si>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</si>
  <si>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</si>
  <si>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</si>
  <si>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</si>
  <si>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</si>
  <si>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</si>
  <si>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</si>
  <si>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</si>
  <si>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</si>
  <si>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</si>
  <si>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</si>
  <si>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</si>
  <si>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</si>
  <si>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</si>
  <si>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</si>
  <si>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</si>
  <si>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</si>
  <si>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</si>
  <si>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</si>
  <si>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</si>
  <si>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</si>
  <si>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</si>
  <si>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</si>
  <si>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</si>
  <si>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</si>
  <si>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</si>
  <si>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</si>
  <si>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</si>
  <si>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</si>
  <si>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</si>
  <si>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</si>
  <si>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</si>
  <si>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</si>
  <si>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</si>
  <si>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</si>
  <si>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</si>
  <si>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</si>
  <si>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</si>
  <si>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</si>
  <si>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</si>
  <si>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</si>
  <si>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</si>
  <si>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</si>
  <si>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</si>
  <si>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</si>
  <si>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</si>
  <si>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</si>
  <si>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</si>
  <si>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</si>
  <si>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</si>
  <si>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</si>
  <si>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</si>
  <si>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</si>
  <si>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</si>
  <si>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</si>
  <si>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</si>
  <si>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</si>
  <si>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</si>
  <si>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</si>
  <si>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</si>
  <si>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</si>
  <si>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</si>
  <si>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</si>
  <si>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</si>
  <si>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</si>
  <si>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</si>
  <si>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</si>
  <si>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</si>
  <si>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</si>
  <si>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</si>
  <si>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</si>
  <si>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</si>
  <si>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</si>
  <si>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</si>
  <si>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</si>
  <si>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</si>
  <si>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</si>
  <si>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</si>
  <si>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</si>
  <si>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</si>
  <si>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</si>
  <si>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</si>
  <si>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</si>
  <si>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</si>
  <si>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</si>
  <si>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</si>
  <si>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</si>
  <si>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</si>
  <si>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</si>
  <si>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</si>
  <si>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</si>
  <si>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</si>
  <si>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</si>
  <si>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</si>
  <si>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</si>
  <si>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</si>
  <si>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</si>
  <si>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</si>
  <si>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</si>
  <si>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</si>
  <si>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</si>
  <si>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</si>
  <si>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</si>
  <si>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</si>
  <si>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</si>
  <si>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</si>
  <si>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</si>
  <si>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</si>
  <si>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</si>
  <si>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</si>
  <si>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</si>
  <si>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</si>
  <si>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</si>
  <si>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</si>
  <si>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</si>
  <si>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</si>
  <si>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</si>
  <si>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</si>
  <si>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</si>
  <si>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</si>
  <si>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</si>
  <si>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</si>
  <si>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</si>
  <si>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</si>
  <si>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</si>
  <si>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</si>
  <si>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</si>
  <si>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</si>
  <si>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</si>
  <si>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</si>
  <si>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</si>
  <si>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</si>
  <si>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</si>
  <si>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</si>
  <si>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</si>
  <si>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</si>
  <si>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</si>
  <si>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</si>
  <si>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</si>
  <si>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</si>
  <si>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</si>
  <si>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</si>
  <si>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</si>
  <si>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</si>
  <si>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</si>
  <si>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</si>
  <si>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</si>
  <si>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</si>
  <si>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</si>
  <si>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</si>
  <si>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</si>
  <si>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</si>
  <si>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</si>
  <si>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</si>
  <si>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</si>
  <si>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</si>
  <si>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</si>
  <si>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</si>
  <si>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</si>
  <si>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</si>
  <si>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</si>
  <si>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</si>
  <si>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</si>
  <si>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</si>
  <si>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</si>
  <si>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</si>
  <si>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</si>
  <si>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</si>
  <si>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</si>
  <si>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</si>
  <si>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</si>
  <si>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</si>
  <si>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</si>
  <si>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</si>
  <si>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</si>
  <si>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</si>
  <si>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</si>
  <si>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</si>
  <si>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</si>
  <si>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</si>
  <si>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</si>
  <si>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</si>
  <si>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</si>
  <si>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</si>
  <si>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</si>
  <si>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</si>
  <si>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</si>
  <si>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</si>
  <si>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</si>
  <si>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</si>
  <si>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</si>
  <si>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</si>
  <si>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</si>
  <si>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</si>
  <si>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</si>
  <si>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</si>
  <si>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</si>
  <si>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</si>
  <si>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</si>
  <si>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</si>
  <si>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</si>
  <si>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</si>
  <si>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</si>
  <si>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</si>
  <si>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</si>
  <si>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</si>
  <si>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</si>
  <si>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</si>
  <si>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</si>
  <si>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</si>
  <si>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</si>
  <si>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</si>
  <si>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</si>
  <si>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</si>
  <si>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</si>
  <si>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</si>
  <si>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</si>
  <si>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</si>
  <si>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</si>
  <si>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</si>
  <si>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</si>
  <si>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</si>
  <si>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</si>
  <si>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</si>
  <si>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</si>
  <si>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</si>
  <si>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</si>
  <si>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</si>
  <si>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</si>
  <si>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</si>
  <si>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</si>
  <si>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</si>
  <si>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</si>
  <si>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</si>
  <si>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</si>
  <si>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</si>
  <si>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</si>
  <si>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</si>
  <si>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</si>
  <si>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</si>
  <si>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</si>
  <si>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</si>
  <si>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</si>
  <si>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</si>
  <si>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</si>
  <si>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</si>
  <si>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</si>
  <si>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</si>
  <si>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</si>
  <si>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</si>
  <si>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</si>
  <si>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</si>
  <si>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</si>
  <si>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</si>
  <si>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</si>
  <si>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</si>
  <si>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</si>
  <si>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</si>
  <si>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</si>
  <si>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</si>
  <si>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</si>
  <si>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</si>
  <si>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</si>
  <si>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</si>
  <si>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</si>
  <si>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</si>
  <si>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</si>
  <si>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</si>
  <si>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</si>
  <si>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</si>
  <si>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</si>
  <si>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</si>
  <si>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</si>
  <si>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</si>
  <si>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</si>
  <si>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</si>
  <si>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</si>
  <si>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</si>
  <si>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</si>
  <si>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</si>
  <si>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</si>
  <si>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</si>
  <si>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</si>
  <si>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</si>
  <si>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</si>
  <si>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</si>
  <si>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</si>
  <si>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</si>
  <si>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</si>
  <si>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</si>
  <si>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</si>
  <si>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</si>
  <si>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</si>
  <si>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</si>
  <si>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</si>
  <si>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</si>
  <si>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</si>
  <si>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</si>
  <si>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</si>
  <si>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</si>
  <si>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</si>
  <si>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</si>
  <si>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</si>
  <si>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</si>
  <si>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</si>
  <si>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</si>
  <si>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</si>
  <si>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</si>
  <si>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</si>
  <si>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</si>
  <si>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</si>
  <si>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</si>
  <si>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</si>
  <si>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</si>
  <si>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</si>
  <si>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</si>
  <si>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</si>
  <si>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</si>
  <si>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</si>
  <si>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</si>
  <si>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</si>
  <si>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</si>
  <si>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</si>
  <si>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</si>
  <si>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</si>
  <si>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</si>
  <si>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</si>
  <si>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</si>
  <si>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</si>
  <si>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</si>
  <si>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</si>
  <si>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</si>
  <si>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</si>
  <si>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</si>
  <si>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</si>
  <si>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</si>
  <si>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</si>
  <si>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</si>
  <si>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</si>
  <si>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</si>
  <si>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</si>
  <si>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</si>
  <si>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</si>
  <si>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</si>
  <si>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</si>
  <si>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</si>
  <si>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</si>
  <si>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</si>
  <si>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</si>
  <si>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</si>
  <si>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</si>
  <si>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</si>
  <si>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</si>
  <si>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</si>
  <si>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</si>
  <si>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</si>
  <si>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</si>
  <si>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</si>
  <si>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</si>
  <si>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</si>
  <si>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</si>
  <si>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</si>
  <si>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</si>
  <si>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</si>
  <si>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</si>
  <si>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</si>
  <si>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</si>
  <si>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</si>
  <si>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</si>
  <si>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</si>
  <si>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</si>
  <si>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</si>
  <si>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</si>
  <si>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</si>
  <si>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</si>
  <si>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</si>
  <si>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</si>
  <si>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</si>
  <si>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</si>
  <si>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</si>
  <si>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</si>
  <si>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</si>
  <si>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</si>
  <si>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</si>
  <si>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</si>
  <si>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</si>
  <si>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</si>
  <si>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</si>
  <si>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</si>
  <si>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</si>
  <si>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</si>
  <si>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</si>
  <si>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</si>
  <si>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</si>
  <si>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</si>
  <si>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</si>
  <si>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</si>
  <si>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</si>
  <si>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</si>
  <si>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</si>
  <si>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</si>
  <si>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</si>
  <si>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</si>
  <si>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</si>
  <si>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</si>
  <si>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</si>
  <si>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</si>
  <si>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</si>
  <si>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</si>
  <si>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</si>
  <si>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</si>
  <si>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</si>
  <si>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</si>
  <si>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</si>
  <si>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</si>
  <si>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</si>
  <si>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</si>
  <si>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</si>
  <si>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</si>
  <si>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</si>
  <si>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</si>
  <si>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</si>
  <si>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</si>
  <si>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</si>
  <si>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</si>
  <si>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</si>
  <si>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</si>
  <si>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</si>
  <si>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</si>
  <si>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</si>
  <si>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</si>
  <si>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</si>
  <si>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</si>
  <si>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</si>
  <si>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</si>
  <si>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</si>
  <si>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</si>
  <si>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</si>
  <si>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</si>
  <si>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</si>
  <si>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</si>
  <si>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</si>
  <si>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</si>
  <si>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</si>
  <si>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</si>
  <si>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</si>
  <si>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</si>
  <si>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</si>
  <si>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</si>
  <si>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</si>
  <si>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</si>
  <si>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</si>
  <si>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</si>
  <si>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</si>
  <si>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</si>
  <si>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</si>
  <si>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</si>
  <si>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</si>
  <si>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</si>
  <si>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</si>
  <si>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</si>
  <si>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</si>
  <si>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</si>
  <si>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</si>
  <si>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</si>
  <si>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</si>
  <si>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</si>
  <si>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</si>
  <si>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</si>
  <si>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</si>
  <si>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</si>
  <si>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</si>
  <si>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</si>
  <si>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</si>
  <si>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</si>
  <si>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</si>
  <si>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</si>
  <si>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</si>
  <si>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</si>
  <si>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</si>
  <si>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</si>
  <si>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</si>
  <si>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</si>
  <si>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</si>
  <si>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</si>
  <si>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</si>
  <si>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</si>
  <si>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</si>
  <si>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</si>
  <si>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</si>
  <si>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</si>
  <si>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</si>
  <si>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</si>
  <si>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</si>
  <si>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</si>
  <si>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</si>
  <si>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</si>
  <si>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</si>
  <si>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</si>
  <si>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</si>
  <si>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</si>
  <si>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</si>
  <si>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</si>
  <si>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</si>
  <si>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</si>
  <si>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</si>
  <si>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</si>
  <si>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</si>
  <si>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</si>
  <si>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</si>
  <si>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</si>
  <si>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</si>
  <si>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</si>
  <si>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</si>
  <si>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</si>
  <si>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</si>
  <si>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</si>
  <si>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</si>
  <si>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</si>
  <si>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</si>
  <si>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</si>
  <si>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</si>
  <si>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</si>
  <si>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</si>
  <si>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</si>
  <si>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</si>
  <si>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</si>
  <si>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</si>
  <si>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</si>
  <si>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</si>
  <si>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</si>
  <si>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</si>
  <si>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</si>
  <si>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</si>
  <si>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</si>
  <si>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</si>
  <si>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</si>
  <si>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</si>
  <si>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</si>
  <si>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</si>
  <si>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</si>
  <si>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</si>
  <si>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</si>
  <si>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</si>
  <si>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</si>
  <si>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</si>
  <si>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</si>
  <si>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</si>
  <si>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</si>
  <si>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</si>
  <si>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</si>
  <si>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</si>
  <si>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</si>
  <si>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</si>
  <si>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</si>
  <si>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</si>
  <si>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</si>
  <si>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</si>
  <si>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</si>
  <si>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</si>
  <si>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</si>
  <si>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</si>
  <si>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</si>
  <si>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</si>
  <si>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</si>
  <si>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</si>
  <si>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</si>
  <si>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</si>
  <si>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</si>
  <si>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</si>
  <si>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</si>
  <si>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</si>
  <si>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</si>
  <si>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</si>
  <si>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</si>
  <si>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</si>
  <si>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</si>
  <si>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</si>
  <si>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</si>
  <si>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</si>
  <si>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</si>
  <si>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</si>
  <si>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</si>
  <si>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</si>
  <si>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</si>
  <si>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</si>
  <si>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</si>
  <si>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</si>
  <si>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</si>
  <si>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</si>
  <si>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</si>
  <si>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</si>
  <si>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</si>
  <si>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</si>
  <si>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</si>
  <si>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</si>
  <si>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</si>
  <si>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</si>
  <si>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</si>
  <si>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</si>
  <si>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</si>
  <si>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</si>
  <si>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</si>
  <si>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</si>
  <si>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</si>
  <si>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</si>
  <si>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</si>
  <si>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</si>
  <si>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</si>
  <si>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</si>
  <si>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</si>
  <si>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</si>
  <si>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</si>
  <si>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</si>
  <si>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</si>
  <si>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</si>
  <si>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</si>
  <si>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</si>
  <si>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</si>
  <si>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</si>
  <si>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</si>
  <si>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</si>
  <si>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</si>
  <si>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</si>
  <si>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</si>
  <si>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</si>
  <si>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</si>
  <si>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</si>
  <si>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</si>
  <si>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</si>
  <si>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</si>
  <si>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</si>
  <si>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</si>
  <si>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</si>
  <si>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</si>
  <si>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</si>
  <si>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</si>
  <si>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</si>
  <si>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</si>
  <si>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</si>
  <si>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</si>
  <si>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</si>
  <si>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</si>
  <si>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</si>
  <si>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</si>
  <si>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</si>
  <si>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</si>
  <si>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</si>
  <si>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</si>
  <si>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</si>
  <si>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</si>
  <si>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</si>
  <si>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</si>
  <si>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</si>
  <si>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</si>
  <si>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</si>
  <si>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</si>
  <si>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</si>
  <si>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</si>
  <si>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</si>
  <si>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</si>
  <si>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</si>
  <si>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</si>
  <si>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</si>
  <si>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</si>
  <si>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</si>
  <si>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</si>
  <si>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</si>
  <si>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</si>
  <si>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</si>
  <si>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</si>
  <si>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</si>
  <si>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</si>
  <si>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</si>
  <si>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</si>
  <si>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</si>
  <si>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</si>
  <si>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</si>
  <si>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</si>
  <si>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</si>
  <si>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</si>
  <si>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</si>
  <si>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</si>
  <si>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</si>
  <si>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</si>
  <si>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</si>
  <si>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</si>
  <si>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</si>
  <si>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</si>
  <si>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</si>
  <si>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</si>
  <si>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</si>
  <si>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</si>
  <si>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</si>
  <si>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</si>
  <si>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</si>
  <si>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</si>
  <si>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</si>
  <si>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</si>
  <si>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</si>
  <si>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</si>
  <si>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</si>
  <si>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</si>
  <si>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</si>
  <si>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</si>
  <si>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</si>
  <si>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</si>
  <si>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</si>
  <si>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</si>
  <si>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</si>
  <si>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</si>
  <si>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</si>
  <si>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</si>
  <si>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</si>
  <si>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</si>
  <si>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</si>
  <si>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</si>
  <si>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</si>
  <si>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</si>
  <si>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</si>
  <si>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</si>
  <si>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</si>
  <si>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</si>
  <si>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</si>
  <si>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</si>
  <si>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</si>
  <si>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</si>
  <si>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</si>
  <si>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</si>
  <si>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</si>
  <si>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</si>
  <si>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</si>
  <si>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</si>
  <si>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</si>
  <si>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</si>
  <si>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</si>
  <si>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</si>
  <si>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</si>
  <si>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</si>
  <si>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</si>
  <si>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</si>
  <si>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</si>
  <si>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</si>
  <si>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</si>
  <si>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</si>
  <si>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</si>
  <si>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</si>
  <si>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</si>
  <si>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</si>
  <si>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</si>
  <si>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</si>
  <si>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</si>
  <si>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</si>
  <si>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</si>
  <si>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</si>
  <si>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</si>
  <si>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</si>
  <si>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</si>
  <si>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</si>
  <si>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</si>
  <si>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</si>
  <si>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</si>
  <si>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</si>
  <si>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</si>
  <si>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</si>
  <si>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</si>
  <si>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</si>
  <si>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</si>
  <si>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</si>
  <si>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</si>
  <si>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</si>
  <si>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</si>
  <si>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</si>
  <si>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</si>
  <si>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</si>
  <si>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</si>
  <si>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</si>
  <si>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</si>
  <si>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</si>
  <si>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</si>
  <si>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</si>
  <si>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</si>
  <si>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</si>
  <si>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</si>
  <si>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</si>
  <si>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</si>
  <si>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</si>
  <si>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</si>
  <si>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</si>
  <si>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</si>
  <si>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</si>
  <si>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</si>
  <si>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</si>
  <si>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</si>
  <si>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</si>
  <si>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</si>
  <si>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</si>
  <si>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</si>
  <si>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</si>
  <si>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</si>
  <si>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</si>
  <si>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</si>
  <si>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</si>
  <si>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</si>
  <si>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</si>
  <si>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</si>
  <si>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</si>
  <si>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</si>
  <si>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</si>
  <si>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</si>
  <si>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</si>
  <si>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</si>
  <si>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</si>
  <si>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</si>
  <si>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</si>
  <si>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</si>
  <si>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</si>
  <si>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</si>
  <si>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</si>
  <si>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</si>
  <si>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</si>
  <si>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</si>
  <si>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</si>
  <si>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</si>
  <si>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</si>
  <si>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</si>
  <si>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</si>
  <si>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</si>
  <si>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</si>
  <si>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</si>
  <si>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</si>
  <si>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</si>
  <si>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</si>
  <si>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</si>
  <si>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</si>
  <si>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</si>
  <si>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</si>
  <si>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</si>
  <si>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</si>
  <si>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</si>
  <si>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</si>
  <si>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</si>
  <si>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</si>
  <si>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</si>
  <si>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</si>
  <si>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</si>
  <si>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</si>
  <si>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</si>
  <si>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</si>
  <si>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</si>
  <si>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</si>
  <si>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</si>
  <si>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</si>
  <si>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</si>
  <si>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</si>
  <si>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</si>
  <si>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</si>
  <si>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</si>
  <si>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</si>
  <si>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</si>
  <si>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</si>
  <si>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</si>
  <si>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</si>
  <si>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</si>
  <si>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</si>
  <si>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</si>
  <si>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</si>
  <si>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</si>
  <si>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</si>
  <si>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</si>
  <si>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</si>
  <si>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</si>
  <si>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</si>
  <si>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</si>
  <si>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</si>
  <si>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</si>
  <si>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</si>
  <si>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</si>
  <si>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</si>
  <si>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</si>
  <si>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</si>
  <si>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</si>
  <si>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</si>
  <si>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</si>
  <si>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</si>
  <si>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</si>
  <si>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</si>
  <si>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</si>
  <si>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</si>
  <si>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</si>
  <si>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</si>
  <si>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</si>
  <si>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</si>
  <si>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</si>
  <si>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</si>
  <si>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</si>
  <si>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</si>
  <si>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</si>
  <si>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</si>
  <si>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</si>
  <si>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</si>
  <si>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</si>
  <si>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</si>
  <si>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</si>
  <si>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</si>
  <si>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</si>
  <si>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</si>
  <si>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</si>
  <si>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</si>
  <si>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</si>
  <si>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</si>
  <si>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</si>
  <si>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</si>
  <si>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</si>
  <si>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</si>
  <si>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</si>
  <si>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</si>
  <si>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</si>
  <si>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</si>
  <si>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</si>
  <si>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</si>
  <si>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</si>
  <si>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</si>
  <si>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</si>
  <si>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</si>
  <si>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</si>
  <si>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</si>
  <si>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</si>
  <si>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</si>
  <si>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</si>
  <si>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</si>
  <si>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</si>
  <si>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</si>
  <si>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</si>
  <si>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</si>
  <si>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</si>
  <si>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</si>
  <si>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</si>
  <si>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</si>
  <si>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</si>
  <si>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</si>
  <si>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</si>
  <si>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</si>
  <si>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</si>
  <si>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</si>
  <si>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</si>
  <si>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</si>
  <si>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</si>
  <si>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</si>
  <si>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</si>
  <si>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</si>
  <si>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</si>
  <si>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</si>
  <si>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</si>
  <si>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</si>
  <si>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</si>
  <si>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</si>
  <si>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</si>
  <si>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</si>
  <si>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</si>
  <si>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</si>
  <si>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</si>
  <si>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</si>
  <si>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</si>
  <si>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</si>
  <si>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</si>
  <si>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</si>
  <si>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</si>
  <si>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</si>
  <si>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</si>
  <si>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</si>
  <si>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</si>
  <si>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</si>
  <si>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</si>
  <si>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</si>
  <si>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</si>
  <si>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</si>
  <si>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</si>
  <si>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</si>
  <si>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</si>
  <si>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</si>
  <si>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</si>
  <si>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</si>
  <si>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</si>
  <si>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</si>
  <si>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</si>
  <si>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</si>
  <si>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</si>
  <si>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</si>
  <si>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</si>
  <si>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</si>
  <si>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</si>
  <si>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</si>
  <si>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</si>
  <si>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</si>
  <si>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</si>
  <si>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</si>
  <si>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</si>
  <si>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</si>
  <si>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</si>
  <si>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</si>
  <si>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</si>
  <si>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</si>
  <si>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</si>
  <si>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</si>
  <si>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</si>
  <si>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</si>
  <si>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</si>
  <si>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</si>
  <si>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</si>
  <si>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</si>
  <si>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</si>
  <si>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</si>
  <si>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</si>
  <si>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</si>
  <si>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</si>
  <si>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</si>
  <si>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</si>
  <si>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</si>
  <si>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</si>
  <si>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</si>
  <si>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</si>
  <si>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</si>
  <si>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</si>
  <si>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</si>
  <si>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</si>
  <si>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</si>
  <si>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</si>
  <si>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</si>
  <si>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</si>
  <si>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</si>
  <si>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</si>
  <si>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</si>
  <si>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</si>
  <si>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</si>
  <si>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</si>
  <si>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</si>
  <si>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</si>
  <si>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</si>
  <si>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</si>
  <si>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</si>
  <si>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</si>
  <si>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</si>
  <si>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</si>
  <si>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</si>
  <si>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</si>
  <si>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</si>
  <si>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</si>
  <si>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</si>
  <si>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</si>
  <si>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</si>
  <si>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</si>
  <si>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</si>
  <si>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</si>
  <si>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</si>
  <si>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</si>
  <si>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</si>
  <si>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</si>
  <si>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</si>
  <si>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</si>
  <si>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</si>
  <si>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</si>
  <si>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</si>
  <si>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</si>
  <si>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</si>
  <si>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</si>
  <si>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</si>
  <si>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</si>
  <si>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</si>
  <si>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</si>
  <si>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</si>
  <si>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</si>
  <si>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</si>
  <si>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</si>
  <si>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</si>
  <si>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</si>
  <si>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</si>
  <si>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</si>
  <si>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</si>
  <si>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</si>
  <si>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</si>
  <si>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</si>
  <si>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</si>
  <si>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</si>
  <si>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</si>
  <si>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</si>
  <si>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</si>
  <si>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</si>
  <si>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</si>
  <si>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</si>
  <si>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</si>
  <si>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</si>
  <si>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</si>
  <si>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</si>
  <si>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</si>
  <si>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</si>
  <si>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</si>
  <si>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</si>
  <si>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</si>
  <si>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</si>
  <si>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</si>
  <si>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</si>
  <si>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</si>
  <si>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</si>
  <si>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</si>
  <si>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</si>
  <si>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</si>
  <si>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</si>
  <si>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</si>
  <si>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</si>
  <si>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</si>
  <si>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</si>
  <si>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</si>
  <si>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</si>
  <si>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</si>
  <si>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</si>
  <si>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</si>
  <si>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</si>
  <si>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</si>
  <si>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</si>
  <si>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</si>
  <si>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</si>
  <si>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</si>
  <si>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</si>
  <si>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</si>
  <si>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</si>
  <si>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</si>
  <si>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</si>
  <si>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</si>
  <si>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</si>
  <si>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</si>
  <si>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</si>
  <si>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</si>
  <si>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</si>
  <si>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</si>
  <si>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</si>
  <si>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</si>
  <si>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</si>
  <si>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</si>
  <si>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</si>
  <si>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</si>
  <si>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</si>
  <si>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</si>
  <si>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</si>
  <si>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</si>
  <si>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</si>
  <si>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</si>
  <si>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</si>
  <si>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</si>
  <si>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</si>
  <si>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</si>
  <si>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</si>
  <si>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</si>
  <si>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</si>
  <si>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</si>
  <si>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</si>
  <si>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</si>
  <si>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</si>
  <si>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</si>
  <si>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</si>
  <si>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</si>
  <si>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</si>
  <si>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</si>
  <si>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</si>
  <si>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</si>
  <si>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</si>
  <si>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</si>
  <si>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</si>
  <si>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</si>
  <si>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</si>
  <si>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</si>
  <si>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</si>
  <si>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</si>
  <si>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</si>
  <si>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</si>
  <si>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</si>
  <si>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</si>
  <si>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</si>
  <si>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</si>
  <si>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</si>
  <si>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</si>
  <si>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</si>
  <si>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</si>
  <si>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</si>
  <si>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</si>
  <si>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</si>
  <si>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</si>
  <si>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</si>
  <si>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</si>
  <si>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</si>
  <si>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</si>
  <si>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</si>
  <si>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</si>
  <si>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</si>
  <si>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</si>
  <si>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</si>
  <si>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</si>
  <si>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</si>
  <si>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</si>
  <si>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</si>
  <si>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</si>
  <si>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</si>
  <si>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</si>
  <si>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</si>
  <si>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</si>
  <si>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</si>
  <si>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</si>
  <si>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</si>
  <si>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</si>
  <si>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</si>
  <si>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</si>
  <si>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</si>
  <si>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</si>
  <si>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</si>
  <si>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</si>
  <si>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</si>
  <si>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</si>
  <si>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</si>
  <si>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</si>
  <si>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</si>
  <si>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</si>
  <si>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</si>
  <si>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</si>
  <si>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</si>
  <si>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</si>
  <si>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</si>
  <si>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</si>
  <si>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</si>
  <si>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</si>
  <si>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</si>
  <si>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</si>
  <si>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</si>
  <si>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</si>
  <si>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</si>
  <si>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</si>
  <si>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</si>
  <si>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</si>
  <si>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</si>
  <si>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</si>
  <si>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</si>
  <si>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</si>
  <si>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</si>
  <si>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</si>
  <si>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</si>
  <si>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</si>
  <si>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</si>
  <si>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</si>
  <si>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</si>
  <si>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</si>
  <si>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</si>
  <si>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</si>
  <si>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</si>
  <si>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</si>
  <si>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</si>
  <si>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</si>
  <si>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</si>
  <si>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</si>
  <si>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</si>
  <si>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</si>
  <si>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</si>
  <si>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</si>
  <si>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</si>
  <si>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</si>
  <si>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</si>
  <si>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</si>
  <si>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</si>
  <si>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</si>
  <si>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</si>
  <si>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</si>
  <si>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</si>
  <si>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</si>
  <si>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</si>
  <si>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</si>
  <si>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</si>
  <si>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</si>
  <si>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</si>
  <si>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</si>
  <si>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</si>
  <si>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</si>
  <si>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</si>
  <si>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</si>
  <si>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</si>
  <si>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</si>
  <si>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</si>
  <si>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</si>
  <si>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</si>
  <si>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</si>
  <si>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</si>
  <si>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</si>
  <si>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</si>
  <si>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</si>
  <si>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</si>
  <si>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</si>
  <si>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</si>
  <si>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</si>
  <si>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</si>
  <si>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</si>
  <si>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</si>
  <si>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</si>
  <si>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</si>
  <si>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</si>
  <si>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</si>
  <si>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</si>
  <si>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</si>
  <si>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</si>
  <si>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</si>
  <si>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</si>
  <si>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</si>
  <si>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</si>
  <si>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</si>
  <si>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</si>
  <si>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</si>
  <si>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</si>
  <si>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</si>
  <si>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</si>
  <si>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</si>
  <si>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</si>
  <si>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</si>
  <si>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</si>
  <si>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</si>
  <si>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</si>
  <si>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</si>
  <si>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</si>
  <si>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</si>
  <si>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</si>
  <si>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</si>
  <si>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</si>
  <si>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</si>
  <si>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</si>
  <si>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</si>
  <si>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</si>
  <si>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</si>
  <si>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</si>
  <si>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</si>
  <si>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</si>
  <si>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</si>
  <si>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</si>
  <si>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</si>
  <si>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</si>
  <si>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</si>
  <si>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</si>
  <si>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</si>
  <si>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</si>
  <si>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</si>
  <si>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</si>
  <si>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</si>
  <si>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</si>
  <si>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</si>
  <si>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</si>
  <si>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</si>
  <si>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</si>
  <si>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</si>
  <si>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</si>
  <si>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</si>
  <si>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</si>
  <si>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</si>
  <si>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</si>
  <si>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</si>
  <si>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</si>
  <si>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</si>
  <si>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</si>
  <si>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</si>
  <si>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</si>
  <si>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</si>
  <si>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</si>
  <si>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</si>
  <si>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</si>
  <si>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</si>
  <si>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</si>
  <si>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</si>
  <si>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</si>
  <si>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</si>
  <si>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</si>
  <si>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</si>
  <si>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</si>
  <si>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</si>
  <si>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</si>
  <si>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</si>
  <si>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</si>
  <si>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</si>
  <si>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</si>
  <si>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</si>
  <si>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</si>
  <si>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</si>
  <si>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</si>
  <si>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</si>
  <si>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</si>
  <si>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</si>
  <si>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</si>
  <si>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</si>
  <si>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</si>
  <si>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</si>
  <si>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</si>
  <si>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</si>
  <si>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</si>
  <si>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</si>
  <si>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</si>
  <si>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</si>
  <si>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</si>
  <si>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</si>
  <si>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</si>
  <si>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</si>
  <si>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</si>
  <si>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</si>
  <si>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</si>
  <si>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</si>
  <si>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</si>
  <si>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</si>
  <si>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</si>
  <si>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</si>
  <si>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</si>
  <si>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</si>
  <si>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</si>
  <si>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</si>
  <si>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</si>
  <si>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</si>
  <si>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</si>
  <si>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</si>
  <si>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</si>
  <si>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</si>
  <si>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</si>
  <si>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</si>
  <si>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</si>
  <si>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</si>
  <si>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</si>
  <si>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</si>
  <si>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</si>
  <si>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</si>
  <si>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</si>
  <si>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</si>
  <si>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</si>
  <si>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</si>
  <si>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</si>
  <si>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</si>
  <si>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</si>
  <si>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</si>
  <si>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</si>
  <si>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</si>
  <si>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</si>
  <si>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</si>
  <si>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</si>
  <si>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</si>
  <si>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</si>
  <si>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</si>
  <si>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</si>
  <si>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</si>
  <si>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</si>
  <si>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</si>
  <si>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</si>
  <si>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</si>
  <si>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</si>
  <si>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</si>
  <si>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</si>
  <si>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</si>
  <si>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</si>
  <si>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</si>
  <si>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</si>
  <si>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</si>
  <si>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</si>
  <si>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</si>
  <si>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</si>
  <si>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</si>
  <si>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</si>
  <si>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</si>
  <si>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</si>
  <si>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</si>
  <si>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</si>
  <si>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</si>
  <si>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</si>
  <si>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</si>
  <si>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</si>
  <si>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</si>
  <si>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</si>
  <si>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</si>
  <si>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</si>
  <si>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</si>
  <si>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</si>
  <si>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</si>
  <si>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</si>
  <si>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</si>
  <si>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</si>
  <si>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</si>
  <si>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</si>
  <si>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</si>
  <si>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</si>
  <si>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</si>
  <si>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</si>
  <si>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</si>
  <si>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</si>
  <si>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</si>
  <si>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</si>
  <si>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</si>
  <si>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</si>
  <si>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</si>
  <si>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</si>
  <si>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</si>
  <si>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</si>
  <si>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</si>
  <si>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</si>
  <si>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</si>
  <si>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</si>
  <si>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</si>
  <si>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</si>
  <si>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</si>
  <si>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</si>
  <si>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</si>
  <si>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</si>
  <si>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</si>
  <si>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</si>
  <si>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</si>
  <si>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</si>
  <si>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</si>
  <si>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</si>
  <si>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</si>
  <si>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</si>
  <si>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</si>
  <si>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</si>
  <si>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</si>
  <si>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</si>
  <si>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</si>
  <si>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</si>
  <si>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</si>
  <si>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</si>
  <si>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</si>
  <si>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</si>
  <si>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</si>
  <si>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</si>
  <si>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</si>
  <si>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</si>
  <si>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</si>
  <si>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</si>
  <si>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</si>
  <si>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</si>
  <si>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</si>
  <si>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</si>
  <si>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</si>
  <si>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</si>
  <si>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</si>
  <si>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</si>
  <si>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</si>
  <si>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</si>
  <si>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</si>
  <si>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</si>
  <si>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</si>
  <si>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</si>
  <si>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</si>
  <si>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</si>
  <si>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</si>
  <si>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</si>
  <si>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</si>
  <si>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</si>
  <si>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</si>
  <si>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</si>
  <si>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</si>
  <si>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</si>
  <si>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</si>
  <si>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</si>
  <si>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</si>
  <si>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</si>
  <si>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</si>
  <si>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</si>
  <si>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</si>
  <si>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</si>
  <si>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</si>
  <si>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</si>
  <si>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</si>
  <si>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</si>
  <si>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</si>
  <si>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</si>
  <si>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</si>
  <si>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</si>
  <si>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</si>
  <si>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</si>
  <si>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</si>
  <si>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</si>
  <si>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</si>
  <si>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</si>
  <si>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</si>
  <si>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</si>
  <si>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</si>
  <si>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</si>
  <si>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</si>
  <si>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</si>
  <si>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</si>
  <si>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</si>
  <si>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</si>
  <si>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</si>
  <si>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</si>
  <si>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</si>
  <si>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</si>
  <si>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</si>
  <si>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</si>
  <si>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</si>
  <si>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</si>
  <si>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</si>
  <si>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</si>
  <si>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</si>
  <si>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</si>
  <si>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</si>
  <si>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</si>
  <si>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</si>
  <si>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</si>
  <si>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</si>
  <si>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</si>
  <si>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</si>
  <si>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</si>
  <si>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</si>
  <si>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</si>
  <si>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</si>
  <si>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</si>
  <si>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</si>
  <si>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</si>
  <si>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</si>
  <si>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</si>
  <si>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</si>
  <si>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</si>
  <si>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</si>
  <si>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</si>
  <si>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</si>
  <si>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</si>
  <si>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</si>
  <si>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</si>
  <si>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</si>
  <si>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</si>
  <si>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</si>
  <si>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</si>
  <si>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</si>
  <si>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</si>
  <si>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</si>
  <si>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</si>
  <si>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</si>
  <si>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</si>
  <si>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</si>
  <si>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</si>
  <si>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</si>
  <si>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</si>
  <si>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</si>
  <si>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</si>
  <si>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</si>
  <si>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</si>
  <si>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</si>
  <si>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</si>
  <si>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</si>
  <si>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</si>
  <si>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</si>
  <si>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</si>
  <si>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</si>
  <si>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</si>
  <si>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</si>
  <si>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</si>
  <si>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</si>
  <si>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</si>
  <si>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</si>
  <si>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</si>
  <si>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</si>
  <si>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</si>
  <si>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</si>
  <si>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</si>
  <si>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</si>
  <si>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</si>
  <si>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</si>
  <si>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</si>
  <si>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</si>
  <si>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</si>
  <si>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</si>
  <si>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</si>
  <si>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</si>
  <si>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</si>
  <si>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</si>
  <si>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</si>
  <si>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</si>
  <si>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</si>
  <si>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</si>
  <si>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</si>
  <si>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</si>
  <si>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</si>
  <si>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</si>
  <si>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</si>
  <si>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</si>
  <si>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</si>
  <si>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</si>
  <si>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</si>
  <si>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</si>
  <si>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</si>
  <si>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</si>
  <si>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</si>
  <si>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</si>
  <si>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</si>
  <si>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</si>
  <si>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</si>
  <si>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</si>
  <si>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</si>
  <si>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</si>
  <si>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</si>
  <si>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</si>
  <si>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</si>
  <si>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</si>
  <si>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</si>
  <si>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</si>
  <si>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</si>
  <si>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</si>
  <si>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</si>
  <si>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</si>
  <si>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</si>
  <si>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</si>
  <si>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</si>
  <si>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</si>
  <si>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</si>
  <si>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</si>
  <si>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</si>
  <si>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</si>
  <si>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</si>
  <si>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</si>
  <si>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</si>
  <si>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</si>
  <si>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</si>
  <si>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</si>
  <si>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</si>
  <si>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</si>
  <si>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</si>
  <si>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</si>
  <si>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</si>
  <si>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</si>
  <si>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</si>
  <si>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</si>
  <si>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</si>
  <si>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</si>
  <si>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</si>
  <si>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</si>
  <si>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</si>
  <si>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</si>
  <si>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</si>
  <si>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</si>
  <si>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</si>
  <si>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</si>
  <si>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</si>
  <si>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</si>
  <si>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</si>
  <si>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</si>
  <si>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</si>
  <si>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</si>
  <si>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</si>
  <si>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</si>
  <si>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</si>
  <si>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</si>
  <si>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</si>
  <si>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</si>
  <si>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</si>
  <si>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</si>
  <si>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</si>
  <si>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</si>
  <si>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</si>
  <si>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</si>
  <si>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</si>
  <si>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</si>
  <si>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</si>
  <si>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</si>
  <si>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</si>
  <si>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</si>
  <si>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</si>
  <si>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</si>
  <si>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</si>
  <si>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</si>
  <si>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</si>
  <si>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</si>
  <si>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</si>
  <si>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</si>
  <si>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</si>
  <si>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</si>
  <si>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</si>
  <si>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</si>
  <si>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</si>
  <si>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</si>
  <si>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</si>
  <si>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</si>
  <si>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</si>
  <si>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</si>
  <si>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</si>
  <si>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</si>
  <si>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</si>
  <si>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</si>
  <si>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</si>
  <si>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</si>
  <si>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</si>
  <si>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</si>
  <si>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</si>
  <si>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</si>
  <si>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</si>
  <si>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</si>
  <si>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</si>
  <si>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</si>
  <si>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</si>
  <si>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</si>
  <si>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</si>
  <si>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</si>
  <si>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</si>
  <si>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</si>
  <si>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</si>
  <si>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</si>
  <si>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</si>
  <si>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</si>
  <si>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</si>
  <si>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</si>
  <si>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</si>
  <si>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</si>
  <si>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</si>
  <si>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</si>
  <si>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</si>
  <si>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</si>
  <si>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</si>
  <si>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</si>
  <si>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</si>
  <si>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</si>
  <si>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</si>
  <si>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</si>
  <si>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</si>
  <si>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</si>
  <si>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</si>
  <si>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</si>
  <si>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</si>
  <si>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</si>
  <si>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</si>
  <si>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</si>
  <si>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</si>
  <si>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</si>
  <si>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</si>
  <si>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</si>
  <si>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</si>
  <si>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</si>
  <si>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</si>
  <si>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</si>
  <si>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</si>
  <si>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</si>
  <si>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</si>
  <si>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</si>
  <si>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</si>
  <si>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</si>
  <si>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</si>
  <si>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</si>
  <si>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</si>
  <si>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</si>
  <si>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</si>
  <si>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</si>
  <si>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</si>
  <si>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</si>
  <si>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</si>
  <si>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</si>
  <si>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</si>
  <si>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</si>
  <si>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</si>
  <si>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</si>
  <si>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</si>
  <si>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</si>
  <si>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</si>
  <si>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</si>
  <si>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</si>
  <si>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</si>
  <si>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</si>
  <si>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</si>
  <si>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</si>
  <si>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</si>
  <si>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</si>
  <si>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</si>
  <si>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</si>
  <si>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</si>
  <si>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</si>
  <si>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</si>
  <si>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</si>
  <si>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</si>
  <si>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</si>
  <si>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</si>
  <si>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</si>
  <si>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</si>
  <si>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</si>
  <si>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</si>
  <si>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</si>
  <si>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</si>
  <si>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</si>
  <si>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</si>
  <si>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</si>
  <si>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</si>
  <si>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</si>
  <si>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</si>
  <si>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</si>
  <si>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</si>
  <si>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</si>
  <si>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</si>
  <si>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</si>
  <si>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</si>
  <si>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</si>
  <si>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</si>
  <si>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</si>
  <si>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</si>
  <si>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</si>
  <si>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</si>
  <si>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</si>
  <si>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</si>
  <si>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</si>
  <si>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</si>
  <si>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</si>
  <si>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</si>
  <si>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</si>
  <si>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</si>
  <si>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</si>
  <si>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</si>
  <si>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</si>
  <si>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</si>
  <si>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</si>
  <si>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</si>
  <si>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</si>
  <si>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</si>
  <si>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</si>
  <si>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</si>
  <si>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</si>
  <si>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</si>
  <si>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</si>
  <si>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</si>
  <si>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</si>
  <si>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</si>
  <si>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</si>
  <si>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</si>
  <si>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</si>
  <si>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</si>
  <si>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</si>
  <si>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</si>
  <si>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</si>
  <si>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</si>
  <si>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</si>
  <si>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</si>
  <si>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</si>
  <si>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</si>
  <si>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</si>
  <si>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</si>
  <si>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</si>
  <si>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</si>
  <si>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</si>
  <si>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</si>
  <si>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</si>
  <si>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</si>
  <si>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</si>
  <si>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</si>
  <si>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</si>
  <si>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</si>
  <si>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</si>
  <si>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</si>
  <si>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</si>
  <si>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</si>
  <si>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</si>
  <si>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</si>
  <si>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</si>
  <si>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</si>
  <si>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</si>
  <si>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</si>
  <si>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</si>
  <si>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</si>
  <si>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</si>
  <si>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</si>
  <si>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</si>
  <si>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</si>
  <si>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</si>
  <si>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</si>
  <si>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</si>
  <si>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</si>
  <si>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</si>
  <si>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</si>
  <si>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</si>
  <si>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</si>
  <si>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</si>
  <si>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</si>
  <si>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</si>
  <si>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</si>
  <si>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</si>
  <si>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</si>
  <si>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</si>
  <si>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</si>
  <si>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</si>
  <si>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</si>
  <si>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</si>
  <si>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</si>
  <si>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</si>
  <si>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</si>
  <si>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</si>
  <si>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</si>
  <si>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</si>
  <si>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</si>
  <si>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</si>
  <si>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</si>
  <si>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</si>
  <si>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</si>
  <si>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</si>
  <si>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</si>
  <si>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</si>
  <si>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</si>
  <si>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</si>
  <si>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</si>
  <si>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</si>
  <si>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</si>
  <si>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</si>
  <si>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</si>
  <si>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</si>
  <si>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</si>
  <si>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</si>
  <si>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</si>
  <si>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</si>
  <si>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</si>
  <si>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</si>
  <si>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</si>
  <si>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</si>
  <si>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</si>
  <si>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</si>
  <si>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</si>
  <si>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</si>
  <si>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</si>
  <si>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</si>
  <si>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</si>
  <si>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</si>
  <si>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</si>
  <si>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</si>
  <si>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</si>
  <si>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</si>
  <si>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</si>
  <si>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</si>
  <si>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</si>
  <si>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</si>
  <si>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</si>
  <si>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</si>
  <si>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</si>
  <si>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</si>
  <si>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</si>
  <si>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</si>
  <si>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</si>
  <si>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</si>
  <si>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</si>
  <si>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</si>
  <si>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</si>
  <si>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</si>
  <si>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</si>
  <si>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</si>
  <si>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</si>
  <si>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</si>
  <si>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</si>
  <si>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</si>
  <si>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</si>
  <si>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</si>
  <si>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</si>
  <si>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</si>
  <si>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</si>
  <si>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</si>
  <si>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</si>
  <si>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</si>
  <si>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</si>
  <si>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</si>
  <si>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</si>
  <si>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</si>
  <si>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</si>
  <si>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</si>
  <si>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</si>
  <si>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</si>
  <si>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</si>
  <si>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</si>
  <si>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</si>
  <si>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</si>
  <si>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</si>
  <si>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</si>
  <si>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</si>
  <si>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</si>
  <si>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</si>
  <si>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</si>
  <si>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</si>
  <si>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</si>
  <si>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</si>
  <si>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</si>
  <si>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</si>
  <si>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</si>
  <si>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</si>
  <si>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</si>
  <si>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</si>
  <si>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</si>
  <si>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</si>
  <si>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</si>
  <si>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</si>
  <si>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</si>
  <si>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</si>
  <si>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</si>
  <si>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</si>
  <si>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</si>
  <si>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</si>
  <si>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</si>
  <si>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</si>
  <si>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</si>
  <si>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</si>
  <si>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</si>
  <si>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</si>
  <si>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</si>
  <si>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</si>
  <si>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</si>
  <si>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</si>
  <si>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</si>
  <si>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</si>
  <si>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</si>
  <si>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</si>
  <si>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</si>
  <si>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</si>
  <si>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</si>
  <si>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</si>
  <si>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</si>
  <si>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</si>
  <si>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</si>
  <si>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</si>
  <si>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</si>
  <si>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</si>
  <si>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</si>
  <si>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</si>
  <si>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</si>
  <si>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</si>
  <si>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</si>
  <si>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</si>
  <si>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</si>
  <si>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</si>
  <si>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</si>
  <si>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</si>
  <si>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</si>
  <si>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</si>
  <si>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</si>
  <si>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</si>
  <si>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</si>
  <si>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</si>
  <si>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</si>
  <si>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</si>
  <si>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</si>
  <si>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</si>
  <si>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</si>
  <si>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</si>
  <si>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</si>
  <si>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</si>
  <si>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</si>
  <si>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</si>
  <si>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</si>
  <si>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</si>
  <si>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</si>
  <si>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</si>
  <si>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</si>
  <si>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</si>
  <si>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</si>
  <si>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</si>
  <si>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</si>
  <si>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</si>
  <si>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</si>
  <si>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</si>
  <si>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</si>
  <si>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</si>
  <si>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</si>
  <si>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</si>
  <si>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</si>
  <si>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</si>
  <si>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</si>
  <si>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</si>
  <si>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</si>
  <si>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</si>
  <si>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</si>
  <si>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</si>
  <si>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</si>
  <si>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</si>
  <si>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</si>
  <si>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</si>
  <si>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</si>
  <si>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</si>
  <si>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</si>
  <si>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</si>
  <si>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</si>
  <si>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</si>
  <si>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</si>
  <si>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</si>
  <si>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</si>
  <si>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</si>
  <si>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</si>
  <si>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</si>
  <si>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</si>
  <si>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</si>
  <si>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</si>
  <si>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</si>
  <si>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</si>
  <si>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</si>
  <si>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</si>
  <si>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</si>
  <si>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</si>
  <si>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</si>
  <si>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</si>
  <si>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</si>
  <si>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</si>
  <si>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</si>
  <si>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</si>
  <si>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</si>
  <si>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</si>
  <si>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</si>
  <si>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</si>
  <si>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</si>
  <si>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</si>
  <si>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</si>
  <si>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</si>
  <si>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</si>
  <si>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</si>
  <si>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</si>
  <si>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</si>
  <si>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</si>
  <si>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</si>
  <si>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</si>
  <si>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</si>
  <si>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</si>
  <si>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</si>
  <si>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</si>
  <si>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</si>
  <si>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</si>
  <si>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</si>
  <si>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</si>
  <si>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</si>
  <si>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</si>
  <si>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</si>
  <si>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</si>
  <si>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</si>
  <si>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</si>
  <si>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</si>
  <si>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</si>
  <si>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</si>
  <si>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</si>
  <si>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</si>
  <si>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</si>
  <si>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</si>
  <si>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</si>
  <si>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</si>
  <si>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</si>
  <si>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</si>
  <si>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</si>
  <si>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</si>
  <si>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</si>
  <si>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</si>
  <si>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</si>
  <si>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</si>
  <si>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</si>
  <si>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</si>
  <si>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</si>
  <si>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</si>
  <si>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</si>
  <si>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</si>
  <si>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</si>
  <si>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</si>
  <si>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</si>
  <si>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</si>
  <si>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</si>
  <si>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</si>
  <si>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</si>
  <si>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</si>
  <si>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</si>
  <si>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</si>
  <si>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</si>
  <si>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</si>
  <si>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</si>
  <si>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</si>
  <si>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</si>
  <si>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</si>
  <si>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</si>
  <si>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</si>
  <si>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</si>
  <si>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</si>
  <si>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</si>
  <si>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</si>
  <si>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</si>
  <si>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</si>
  <si>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</si>
  <si>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</si>
  <si>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</si>
  <si>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</si>
  <si>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</si>
  <si>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</si>
  <si>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</si>
  <si>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</si>
  <si>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</si>
  <si>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</si>
  <si>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</si>
  <si>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</si>
  <si>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</si>
  <si>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</si>
  <si>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</si>
  <si>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</si>
  <si>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</si>
  <si>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</si>
  <si>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</si>
  <si>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</si>
  <si>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</si>
  <si>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</si>
  <si>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</si>
  <si>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</si>
  <si>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</si>
  <si>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</si>
  <si>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</si>
  <si>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</si>
  <si>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</si>
  <si>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</si>
  <si>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</si>
  <si>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</si>
  <si>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</si>
  <si>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</si>
  <si>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</si>
  <si>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</si>
  <si>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</si>
  <si>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</si>
  <si>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</si>
  <si>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</si>
  <si>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</si>
  <si>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</si>
  <si>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</si>
  <si>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</si>
  <si>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</si>
  <si>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</si>
  <si>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</si>
  <si>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</si>
  <si>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</si>
  <si>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</si>
  <si>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</si>
  <si>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</si>
  <si>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</si>
  <si>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</si>
  <si>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</si>
  <si>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</si>
  <si>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</si>
  <si>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</si>
  <si>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</si>
  <si>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</si>
  <si>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</si>
  <si>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</si>
  <si>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</si>
  <si>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</si>
  <si>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</si>
  <si>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</si>
  <si>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</si>
  <si>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</si>
  <si>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</si>
  <si>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</si>
  <si>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</si>
  <si>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</si>
  <si>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</si>
  <si>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</si>
  <si>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</si>
  <si>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</si>
  <si>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</si>
  <si>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</si>
  <si>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</si>
  <si>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</si>
  <si>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</si>
  <si>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</si>
  <si>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</si>
  <si>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</si>
  <si>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</si>
  <si>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</si>
  <si>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</si>
  <si>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</si>
  <si>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</si>
  <si>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</si>
  <si>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</si>
  <si>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</si>
  <si>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</si>
  <si>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</si>
  <si>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</si>
  <si>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</si>
  <si>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</si>
  <si>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</si>
  <si>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</si>
  <si>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</si>
  <si>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</si>
  <si>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</si>
  <si>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</si>
  <si>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</si>
  <si>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</si>
  <si>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</si>
  <si>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</si>
  <si>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</si>
  <si>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</si>
  <si>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</si>
  <si>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</si>
  <si>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</si>
  <si>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</si>
  <si>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</si>
  <si>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</si>
  <si>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</si>
  <si>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</si>
  <si>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</si>
  <si>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</si>
  <si>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</si>
  <si>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</si>
  <si>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</si>
  <si>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</si>
  <si>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</si>
  <si>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</si>
  <si>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</si>
  <si>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</si>
  <si>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</si>
  <si>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</si>
  <si>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</si>
  <si>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</si>
  <si>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</si>
  <si>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</si>
  <si>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</si>
  <si>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</si>
  <si>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</si>
  <si>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</si>
  <si>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</si>
  <si>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</si>
  <si>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</si>
  <si>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</si>
  <si>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</si>
  <si>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</si>
  <si>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</si>
  <si>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</si>
  <si>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</si>
  <si>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</si>
  <si>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</si>
  <si>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</si>
  <si>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</si>
  <si>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</si>
  <si>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</si>
  <si>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</si>
  <si>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</si>
  <si>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</si>
  <si>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</si>
  <si>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</si>
  <si>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</si>
  <si>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</si>
  <si>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</si>
  <si>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</si>
  <si>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</si>
  <si>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</si>
  <si>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</si>
  <si>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</si>
  <si>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</si>
  <si>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</si>
  <si>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</si>
  <si>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</si>
  <si>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</si>
  <si>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</si>
  <si>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</si>
  <si>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</si>
  <si>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</si>
  <si>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</si>
  <si>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</si>
  <si>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</si>
  <si>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</si>
  <si>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</si>
  <si>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</si>
  <si>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</si>
  <si>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</si>
  <si>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</si>
  <si>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</si>
  <si>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</si>
  <si>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</si>
  <si>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</si>
  <si>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</si>
  <si>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</si>
  <si>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</si>
  <si>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</si>
  <si>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</si>
  <si>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</si>
  <si>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</si>
  <si>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</si>
  <si>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</si>
  <si>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</si>
  <si>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</si>
  <si>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</si>
  <si>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</si>
  <si>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</si>
  <si>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</si>
  <si>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</si>
  <si>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</si>
  <si>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</si>
  <si>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</si>
  <si>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</si>
  <si>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</si>
  <si>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</si>
  <si>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</si>
  <si>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</si>
  <si>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</si>
  <si>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</si>
  <si>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</si>
  <si>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</si>
  <si>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</si>
  <si>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</si>
  <si>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</si>
  <si>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</si>
  <si>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</si>
  <si>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</si>
  <si>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</si>
  <si>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</si>
  <si>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</si>
  <si>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</si>
  <si>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</si>
  <si>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</si>
  <si>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</si>
  <si>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</si>
  <si>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</si>
  <si>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</si>
  <si>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</si>
  <si>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</si>
  <si>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</si>
  <si>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</si>
  <si>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</si>
  <si>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</si>
  <si>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</si>
  <si>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</si>
  <si>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</si>
  <si>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</si>
  <si>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</si>
  <si>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</si>
  <si>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</si>
  <si>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</si>
  <si>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</si>
  <si>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</si>
  <si>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</si>
  <si>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</si>
  <si>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</si>
  <si>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</si>
  <si>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</si>
  <si>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</si>
  <si>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</si>
  <si>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</si>
  <si>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</si>
  <si>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</si>
  <si>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</si>
  <si>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</si>
  <si>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</si>
  <si>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</si>
  <si>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</si>
  <si>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</si>
  <si>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</si>
  <si>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</si>
  <si>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</si>
  <si>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</si>
  <si>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</si>
  <si>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</si>
  <si>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</si>
  <si>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</si>
  <si>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</si>
  <si>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</si>
  <si>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</si>
  <si>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</si>
  <si>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</si>
  <si>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</si>
  <si>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</si>
  <si>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</si>
  <si>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</si>
  <si>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</si>
  <si>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</si>
  <si>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</si>
  <si>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</si>
  <si>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</si>
  <si>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</si>
  <si>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</si>
  <si>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</si>
  <si>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</si>
  <si>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</si>
  <si>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</si>
  <si>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</si>
  <si>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</si>
  <si>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</si>
  <si>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</si>
  <si>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</si>
  <si>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</si>
  <si>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</si>
  <si>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</si>
  <si>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</si>
  <si>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</si>
  <si>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</si>
  <si>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</si>
  <si>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</si>
  <si>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</si>
  <si>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</si>
  <si>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</si>
  <si>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</si>
  <si>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</si>
  <si>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</si>
  <si>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</si>
  <si>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</si>
  <si>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</si>
  <si>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</si>
  <si>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</si>
  <si>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</si>
  <si>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</si>
  <si>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</si>
  <si>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</si>
  <si>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</si>
  <si>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</si>
  <si>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</si>
  <si>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</si>
  <si>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</si>
  <si>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</si>
  <si>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</si>
  <si>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</si>
  <si>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</si>
  <si>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</si>
  <si>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</si>
  <si>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</si>
  <si>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</si>
  <si>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</si>
  <si>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</si>
  <si>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</si>
  <si>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</si>
  <si>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</si>
  <si>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</si>
  <si>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</si>
  <si>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</si>
  <si>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</si>
  <si>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</si>
  <si>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</si>
  <si>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</si>
  <si>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</si>
  <si>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</si>
  <si>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</si>
  <si>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</si>
  <si>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</si>
  <si>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</si>
  <si>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</si>
  <si>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</si>
  <si>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</si>
  <si>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</si>
  <si>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</si>
  <si>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</si>
  <si>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</si>
  <si>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</si>
  <si>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</si>
  <si>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</si>
  <si>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</si>
  <si>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</si>
  <si>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</si>
  <si>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</si>
  <si>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</si>
  <si>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</si>
  <si>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</si>
  <si>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</si>
  <si>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</si>
  <si>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</si>
  <si>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</si>
  <si>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</si>
  <si>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</si>
  <si>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</si>
  <si>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</si>
  <si>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</si>
  <si>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</si>
  <si>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</si>
  <si>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</si>
  <si>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</si>
  <si>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</si>
  <si>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</si>
  <si>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</si>
  <si>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</si>
  <si>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</si>
  <si>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</si>
  <si>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</si>
  <si>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</si>
  <si>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</si>
  <si>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</si>
  <si>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</si>
  <si>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</si>
  <si>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</si>
  <si>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</si>
  <si>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</si>
  <si>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</si>
  <si>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</si>
  <si>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</si>
  <si>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</si>
  <si>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</si>
  <si>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</si>
  <si>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</si>
  <si>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</si>
  <si>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</si>
  <si>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</si>
  <si>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</si>
  <si>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</si>
  <si>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</si>
  <si>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</si>
  <si>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</si>
  <si>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</si>
  <si>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</si>
  <si>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</si>
  <si>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</si>
  <si>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</si>
  <si>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</si>
  <si>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</si>
  <si>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</si>
  <si>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</si>
  <si>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</si>
  <si>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</si>
  <si>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</si>
  <si>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</si>
  <si>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</si>
  <si>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</si>
  <si>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</si>
  <si>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</si>
  <si>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</si>
  <si>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</si>
  <si>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</si>
  <si>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</si>
  <si>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</si>
  <si>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</si>
  <si>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</si>
  <si>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</si>
  <si>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</si>
  <si>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</si>
  <si>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</si>
  <si>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</si>
  <si>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</si>
  <si>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</si>
  <si>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</si>
  <si>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</si>
  <si>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</si>
  <si>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</si>
  <si>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</si>
  <si>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</si>
  <si>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</si>
  <si>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</si>
  <si>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</si>
  <si>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</si>
  <si>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</si>
  <si>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</si>
  <si>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</si>
  <si>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</si>
  <si>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</si>
  <si>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</si>
  <si>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</si>
  <si>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</si>
  <si>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</si>
  <si>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</si>
  <si>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</si>
  <si>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</si>
  <si>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</si>
  <si>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</si>
  <si>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</si>
  <si>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</si>
  <si>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</si>
  <si>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</si>
  <si>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</si>
  <si>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</si>
  <si>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</si>
  <si>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</si>
  <si>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</si>
  <si>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</si>
  <si>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</si>
  <si>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</si>
  <si>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</si>
  <si>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</si>
  <si>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</si>
  <si>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</si>
  <si>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</si>
  <si>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</si>
  <si>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</si>
  <si>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</si>
  <si>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</si>
  <si>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</si>
  <si>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</si>
  <si>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</si>
  <si>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</si>
  <si>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</si>
  <si>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</si>
  <si>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</si>
  <si>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</si>
  <si>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</si>
  <si>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</si>
  <si>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</si>
  <si>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</si>
  <si>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</si>
  <si>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</si>
  <si>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</si>
  <si>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</si>
  <si>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</si>
  <si>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</si>
  <si>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</si>
  <si>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</si>
  <si>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</si>
  <si>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</si>
  <si>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</si>
  <si>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</si>
  <si>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</si>
  <si>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</si>
  <si>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</si>
  <si>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</si>
  <si>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</si>
  <si>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</si>
  <si>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</si>
  <si>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</si>
  <si>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</si>
  <si>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</si>
  <si>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</si>
  <si>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</si>
  <si>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</si>
  <si>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</si>
  <si>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</si>
  <si>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</si>
  <si>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</si>
  <si>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</si>
  <si>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</si>
  <si>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</si>
  <si>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</si>
  <si>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</si>
  <si>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</si>
  <si>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</si>
  <si>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</si>
  <si>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</si>
  <si>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</si>
  <si>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</si>
  <si>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</si>
  <si>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</si>
  <si>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</si>
  <si>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</si>
  <si>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</si>
  <si>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</si>
  <si>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</si>
  <si>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</si>
  <si>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</si>
  <si>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</si>
  <si>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</si>
  <si>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</si>
  <si>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</si>
  <si>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</si>
  <si>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</si>
  <si>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</si>
  <si>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</si>
  <si>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</si>
  <si>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</si>
  <si>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</si>
  <si>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</si>
  <si>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</si>
  <si>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</si>
  <si>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</si>
  <si>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</si>
  <si>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</si>
  <si>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</si>
  <si>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</si>
  <si>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</si>
  <si>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</si>
  <si>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</si>
  <si>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</si>
  <si>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</si>
  <si>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</si>
  <si>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</si>
  <si>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</si>
  <si>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</si>
  <si>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</si>
  <si>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</si>
  <si>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</si>
  <si>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</si>
  <si>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</si>
  <si>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</si>
  <si>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</si>
  <si>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</si>
  <si>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</si>
  <si>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</si>
  <si>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</si>
  <si>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</si>
  <si>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</si>
  <si>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</si>
  <si>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</si>
  <si>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</si>
  <si>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</si>
  <si>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</si>
  <si>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</si>
  <si>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</si>
  <si>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</si>
  <si>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</si>
  <si>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</si>
  <si>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</si>
  <si>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</si>
  <si>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</si>
  <si>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</si>
  <si>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</si>
  <si>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</si>
  <si>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</si>
  <si>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</si>
  <si>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</si>
  <si>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</si>
  <si>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</si>
  <si>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</si>
  <si>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</si>
  <si>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</si>
  <si>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</si>
  <si>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</si>
  <si>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</si>
  <si>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</si>
  <si>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</si>
  <si>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</si>
  <si>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</si>
  <si>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</si>
  <si>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</si>
  <si>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</si>
  <si>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</si>
  <si>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</si>
  <si>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</si>
  <si>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</si>
  <si>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</si>
  <si>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</si>
  <si>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</si>
  <si>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</si>
  <si>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</si>
  <si>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</si>
  <si>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</si>
  <si>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</si>
  <si>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</si>
  <si>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</si>
  <si>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</si>
  <si>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</si>
  <si>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</si>
  <si>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</si>
  <si>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</si>
  <si>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</si>
  <si>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</si>
  <si>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</si>
  <si>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</si>
  <si>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</si>
  <si>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</si>
  <si>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</si>
  <si>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</si>
  <si>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</si>
  <si>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</si>
  <si>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</si>
  <si>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</si>
  <si>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</si>
  <si>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</si>
  <si>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</si>
  <si>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</si>
  <si>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</si>
  <si>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</si>
  <si>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</si>
  <si>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</si>
  <si>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</si>
  <si>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</si>
  <si>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</si>
  <si>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</si>
  <si>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</si>
  <si>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</si>
  <si>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</si>
  <si>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</si>
  <si>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</si>
  <si>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</si>
  <si>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</si>
  <si>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</si>
  <si>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</si>
  <si>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</si>
  <si>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</si>
  <si>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</si>
  <si>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</si>
  <si>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</si>
  <si>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</si>
  <si>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</si>
  <si>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</si>
  <si>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</si>
  <si>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</si>
  <si>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</si>
  <si>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</si>
  <si>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</si>
  <si>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</si>
  <si>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</si>
  <si>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</si>
  <si>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</si>
  <si>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</si>
  <si>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</si>
  <si>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</si>
  <si>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</si>
  <si>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</si>
  <si>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</si>
  <si>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</si>
  <si>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</si>
  <si>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</si>
  <si>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</si>
  <si>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</si>
  <si>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</si>
  <si>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</si>
  <si>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</si>
  <si>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</si>
  <si>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</si>
  <si>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</si>
  <si>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</si>
  <si>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</si>
  <si>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</si>
  <si>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</si>
  <si>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</si>
  <si>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</si>
  <si>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</si>
  <si>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</si>
  <si>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</si>
  <si>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</si>
  <si>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</si>
  <si>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</si>
  <si>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</si>
  <si>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</si>
  <si>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</si>
  <si>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</si>
  <si>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</si>
  <si>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</si>
  <si>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</si>
  <si>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</si>
  <si>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</si>
  <si>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</si>
  <si>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</si>
  <si>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</si>
  <si>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</si>
  <si>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</si>
  <si>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</si>
  <si>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</si>
  <si>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</si>
  <si>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</si>
  <si>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</si>
  <si>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</si>
  <si>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</si>
  <si>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</si>
  <si>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</si>
  <si>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</si>
  <si>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</si>
  <si>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</si>
  <si>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</si>
  <si>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</si>
  <si>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</si>
  <si>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</si>
  <si>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</si>
  <si>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</si>
  <si>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</si>
  <si>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</si>
  <si>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</si>
  <si>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</si>
  <si>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</si>
  <si>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</si>
  <si>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</si>
  <si>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</si>
  <si>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</si>
  <si>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</si>
  <si>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</si>
  <si>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</si>
  <si>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</si>
  <si>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</si>
  <si>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</si>
  <si>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</si>
  <si>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</si>
  <si>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</si>
  <si>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</si>
  <si>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</si>
  <si>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</si>
  <si>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</si>
  <si>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</si>
  <si>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</si>
  <si>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</si>
  <si>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</si>
  <si>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</si>
  <si>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</si>
  <si>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</si>
  <si>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</si>
  <si>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</si>
  <si>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</si>
  <si>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</si>
  <si>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</si>
  <si>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</si>
  <si>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</si>
  <si>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</si>
  <si>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</si>
  <si>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</si>
  <si>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</si>
  <si>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</si>
  <si>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</si>
  <si>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</si>
  <si>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</si>
  <si>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</si>
  <si>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</si>
  <si>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</si>
  <si>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</si>
  <si>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</si>
  <si>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</si>
  <si>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</si>
  <si>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</si>
  <si>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</si>
  <si>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</si>
  <si>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</si>
  <si>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</si>
  <si>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</si>
  <si>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</si>
  <si>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</si>
  <si>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</si>
  <si>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</si>
  <si>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</si>
  <si>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</si>
  <si>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</si>
  <si>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</si>
  <si>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</si>
  <si>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</si>
  <si>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</si>
  <si>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</si>
  <si>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</si>
  <si>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</si>
  <si>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</si>
  <si>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</si>
  <si>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</si>
  <si>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</si>
  <si>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</si>
  <si>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</si>
  <si>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</si>
  <si>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</si>
  <si>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</si>
  <si>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</si>
  <si>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</si>
  <si>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</si>
  <si>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</si>
  <si>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</si>
  <si>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</si>
  <si>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</si>
  <si>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</si>
  <si>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</si>
  <si>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</si>
  <si>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</si>
  <si>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</si>
  <si>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</si>
  <si>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</si>
  <si>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</si>
  <si>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</si>
  <si>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</si>
  <si>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</si>
  <si>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</si>
  <si>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</si>
  <si>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</si>
  <si>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</si>
  <si>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</si>
  <si>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</si>
  <si>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</si>
  <si>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</si>
  <si>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</si>
  <si>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</si>
  <si>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</si>
  <si>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</si>
  <si>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</si>
  <si>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</si>
  <si>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</si>
  <si>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</si>
  <si>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</si>
  <si>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</si>
  <si>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</si>
  <si>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</si>
  <si>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</si>
  <si>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</si>
  <si>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</si>
  <si>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</si>
  <si>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</si>
  <si>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</si>
  <si>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</si>
  <si>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</si>
  <si>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</si>
  <si>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</si>
  <si>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</si>
  <si>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</si>
  <si>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</si>
  <si>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</si>
  <si>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</si>
  <si>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</si>
  <si>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</si>
  <si>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</si>
  <si>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</si>
  <si>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</si>
  <si>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</si>
  <si>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</si>
  <si>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</si>
  <si>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</si>
  <si>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</si>
  <si>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</si>
  <si>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</si>
  <si>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</si>
  <si>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</si>
  <si>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</si>
  <si>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</si>
  <si>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</si>
  <si>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</si>
  <si>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</si>
  <si>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</si>
  <si>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</si>
  <si>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</si>
  <si>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</si>
  <si>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</si>
  <si>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</si>
  <si>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</si>
  <si>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</si>
  <si>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</si>
  <si>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</si>
  <si>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</si>
  <si>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</si>
  <si>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</si>
  <si>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</si>
  <si>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</si>
  <si>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</si>
  <si>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</si>
  <si>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</si>
  <si>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</si>
  <si>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</si>
  <si>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</si>
  <si>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</si>
  <si>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</si>
  <si>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</si>
  <si>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</si>
  <si>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</si>
  <si>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</si>
  <si>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</si>
  <si>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</si>
  <si>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</si>
  <si>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</si>
  <si>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</si>
  <si>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</si>
  <si>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</si>
  <si>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</si>
  <si>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</si>
  <si>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</si>
  <si>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</si>
  <si>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</si>
  <si>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</si>
  <si>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</si>
  <si>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</si>
  <si>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</si>
  <si>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</si>
  <si>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</si>
  <si>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</si>
  <si>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</si>
  <si>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</si>
  <si>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</si>
  <si>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</si>
  <si>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</si>
  <si>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</si>
  <si>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</si>
  <si>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</si>
  <si>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</si>
  <si>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</si>
  <si>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</si>
  <si>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</si>
  <si>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</si>
  <si>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</si>
  <si>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</si>
  <si>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</si>
  <si>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</si>
  <si>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</si>
  <si>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</si>
  <si>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</si>
  <si>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</si>
  <si>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</si>
  <si>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</si>
  <si>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</si>
  <si>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</si>
  <si>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</si>
  <si>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</si>
  <si>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</si>
  <si>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</si>
  <si>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</si>
  <si>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</si>
  <si>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</si>
  <si>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</si>
  <si>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</si>
  <si>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</si>
  <si>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</si>
  <si>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</si>
  <si>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</si>
  <si>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</si>
  <si>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</si>
  <si>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</si>
  <si>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</si>
  <si>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</si>
  <si>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</si>
  <si>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</si>
  <si>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</si>
  <si>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</si>
  <si>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</si>
  <si>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</si>
  <si>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</si>
  <si>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</si>
  <si>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</si>
  <si>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</si>
  <si>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</si>
  <si>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</si>
  <si>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</si>
  <si>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</si>
  <si>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</si>
  <si>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</si>
  <si>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</si>
  <si>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</si>
  <si>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</si>
  <si>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</si>
  <si>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</si>
  <si>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</si>
  <si>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</si>
  <si>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</si>
  <si>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</si>
  <si>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</si>
  <si>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</si>
  <si>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</si>
  <si>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</si>
  <si>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</si>
  <si>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</si>
  <si>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</si>
  <si>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</si>
  <si>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</si>
  <si>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</si>
  <si>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</si>
  <si>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</si>
  <si>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</si>
  <si>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</si>
  <si>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</si>
  <si>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</si>
  <si>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</si>
  <si>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</si>
  <si>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</si>
  <si>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</si>
  <si>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</si>
  <si>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</si>
  <si>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</si>
  <si>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</si>
  <si>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</si>
  <si>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</si>
  <si>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</si>
  <si>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</si>
  <si>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</si>
  <si>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</si>
  <si>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</si>
  <si>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</si>
  <si>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</si>
  <si>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</si>
  <si>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</si>
  <si>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</si>
  <si>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</si>
  <si>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</si>
  <si>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</si>
  <si>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</si>
  <si>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</si>
  <si>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</si>
  <si>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</si>
  <si>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</si>
  <si>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</si>
  <si>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</si>
  <si>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</si>
  <si>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</si>
  <si>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</si>
  <si>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</si>
  <si>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</si>
  <si>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</si>
  <si>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</si>
  <si>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</si>
  <si>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</si>
  <si>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</si>
  <si>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</si>
  <si>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</si>
  <si>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</si>
  <si>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</si>
  <si>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</si>
  <si>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</si>
  <si>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</si>
  <si>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</si>
  <si>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</si>
  <si>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</si>
  <si>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</si>
  <si>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</si>
  <si>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</si>
  <si>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</si>
  <si>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</si>
  <si>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</si>
  <si>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</si>
  <si>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</si>
  <si>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</si>
  <si>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</si>
  <si>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</si>
  <si>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</si>
  <si>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</si>
  <si>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</si>
  <si>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</si>
  <si>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</si>
  <si>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</si>
  <si>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</si>
  <si>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</si>
  <si>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</si>
  <si>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</si>
  <si>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</si>
  <si>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</si>
  <si>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</si>
  <si>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</si>
  <si>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</si>
  <si>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</si>
  <si>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</si>
  <si>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</si>
  <si>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</si>
  <si>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</si>
  <si>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</si>
  <si>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</si>
  <si>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</si>
  <si>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</si>
  <si>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</si>
  <si>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</si>
  <si>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</si>
  <si>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</si>
  <si>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</si>
  <si>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</si>
  <si>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</si>
  <si>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</si>
  <si>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</si>
  <si>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</si>
  <si>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</si>
  <si>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</si>
  <si>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</si>
  <si>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</si>
  <si>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</si>
  <si>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</si>
  <si>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</si>
  <si>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</si>
  <si>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</si>
  <si>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</si>
  <si>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</si>
  <si>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</si>
  <si>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</si>
  <si>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</si>
  <si>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</si>
  <si>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</si>
  <si>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</si>
  <si>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</si>
  <si>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</si>
  <si>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</si>
  <si>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</si>
  <si>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</si>
  <si>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</si>
  <si>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</si>
  <si>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</si>
  <si>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</si>
  <si>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</si>
  <si>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</si>
  <si>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</si>
  <si>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</si>
  <si>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</si>
  <si>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</si>
  <si>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</si>
  <si>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</si>
  <si>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</si>
  <si>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</si>
  <si>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</si>
  <si>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</si>
  <si>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</si>
  <si>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</si>
  <si>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</si>
  <si>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</si>
  <si>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</si>
  <si>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</si>
  <si>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</si>
  <si>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</si>
  <si>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</si>
  <si>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</si>
  <si>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</si>
  <si>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</si>
  <si>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</si>
  <si>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</si>
  <si>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</si>
  <si>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</si>
  <si>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</si>
  <si>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</si>
  <si>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</si>
  <si>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</si>
  <si>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</si>
  <si>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</si>
  <si>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</si>
  <si>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</si>
  <si>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</si>
  <si>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</si>
  <si>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</si>
  <si>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</si>
  <si>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</si>
  <si>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</si>
  <si>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</si>
  <si>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</si>
  <si>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</si>
  <si>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</si>
  <si>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</si>
  <si>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</si>
  <si>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</si>
  <si>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</si>
  <si>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</si>
  <si>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</si>
  <si>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</si>
  <si>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</si>
  <si>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</si>
  <si>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</si>
  <si>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</si>
  <si>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</si>
  <si>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</si>
  <si>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</si>
  <si>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</si>
  <si>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</si>
  <si>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</si>
  <si>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</si>
  <si>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</si>
  <si>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</si>
  <si>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</si>
  <si>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</si>
  <si>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</si>
  <si>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</si>
  <si>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</si>
  <si>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</si>
  <si>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</si>
  <si>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</si>
  <si>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</si>
  <si>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</si>
  <si>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</si>
  <si>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</si>
  <si>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</si>
  <si>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</si>
  <si>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</si>
  <si>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</si>
  <si>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</si>
  <si>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</si>
  <si>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</si>
  <si>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</si>
  <si>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</si>
  <si>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</si>
  <si>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</si>
  <si>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</si>
  <si>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</si>
  <si>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</si>
  <si>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</si>
  <si>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</si>
  <si>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</si>
  <si>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</si>
  <si>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</si>
  <si>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</si>
  <si>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</si>
  <si>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</si>
  <si>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</si>
  <si>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</si>
  <si>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</si>
  <si>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</si>
  <si>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</si>
  <si>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</si>
  <si>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</si>
  <si>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</si>
  <si>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</si>
  <si>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</si>
  <si>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</si>
  <si>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</si>
  <si>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</si>
  <si>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</si>
  <si>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</si>
  <si>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</si>
  <si>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</si>
  <si>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</si>
  <si>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</si>
  <si>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</si>
  <si>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</si>
  <si>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</si>
  <si>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</si>
  <si>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</si>
  <si>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</si>
  <si>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</si>
  <si>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</si>
  <si>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</si>
  <si>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</si>
  <si>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</si>
  <si>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</si>
  <si>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</si>
  <si>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</si>
  <si>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</si>
  <si>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</si>
  <si>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</si>
  <si>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</si>
  <si>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</si>
  <si>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</si>
  <si>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</si>
  <si>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</si>
  <si>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</si>
  <si>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</si>
  <si>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</si>
  <si>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</si>
  <si>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</si>
  <si>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</si>
  <si>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</si>
  <si>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</si>
  <si>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</si>
  <si>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</si>
  <si>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</si>
  <si>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</si>
  <si>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</si>
  <si>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</si>
  <si>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</si>
  <si>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</si>
  <si>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</si>
  <si>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</si>
  <si>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</si>
  <si>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</si>
  <si>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</si>
  <si>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</si>
  <si>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</si>
  <si>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</si>
  <si>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</si>
  <si>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</si>
  <si>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</si>
  <si>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</si>
  <si>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</si>
  <si>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</si>
  <si>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</si>
  <si>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</si>
  <si>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</si>
  <si>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</si>
  <si>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</si>
  <si>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</si>
  <si>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</si>
  <si>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</si>
  <si>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</si>
  <si>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</si>
  <si>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</si>
  <si>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</si>
  <si>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</si>
  <si>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</si>
  <si>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</si>
  <si>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</si>
  <si>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</si>
  <si>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</si>
  <si>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</si>
  <si>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</si>
  <si>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</si>
  <si>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</si>
  <si>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</si>
  <si>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</si>
  <si>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</si>
  <si>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</si>
  <si>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</si>
  <si>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</si>
  <si>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</si>
  <si>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</si>
  <si>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</si>
  <si>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</si>
  <si>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</si>
  <si>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</si>
  <si>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</si>
  <si>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</si>
  <si>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</si>
  <si>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</si>
  <si>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</si>
  <si>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</si>
  <si>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</si>
  <si>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</si>
  <si>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</si>
  <si>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</si>
  <si>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</si>
  <si>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</si>
  <si>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</si>
  <si>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</si>
  <si>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</si>
  <si>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</si>
  <si>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</si>
  <si>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</si>
  <si>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</si>
  <si>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</si>
  <si>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</si>
  <si>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</si>
  <si>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</si>
  <si>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</si>
  <si>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</si>
  <si>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</si>
  <si>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</si>
  <si>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</si>
  <si>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</si>
  <si>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</si>
  <si>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</si>
  <si>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</si>
  <si>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</si>
  <si>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</si>
  <si>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</si>
  <si>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</si>
  <si>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</si>
  <si>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</si>
  <si>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</si>
  <si>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</si>
  <si>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</si>
  <si>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</si>
  <si>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</si>
  <si>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</si>
  <si>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</si>
  <si>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</si>
  <si>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</si>
  <si>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</si>
  <si>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</si>
  <si>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</si>
  <si>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</si>
  <si>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</si>
  <si>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</si>
  <si>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</si>
  <si>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</si>
  <si>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</si>
  <si>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</si>
  <si>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</si>
  <si>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</si>
  <si>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</si>
  <si>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</si>
  <si>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</si>
  <si>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</si>
  <si>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</si>
  <si>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</si>
  <si>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</si>
  <si>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</si>
  <si>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</si>
  <si>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</si>
  <si>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</si>
  <si>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</si>
  <si>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</si>
  <si>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</si>
  <si>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</si>
  <si>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</si>
  <si>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</si>
  <si>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</si>
  <si>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</si>
  <si>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</si>
  <si>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</si>
  <si>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</si>
  <si>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</si>
  <si>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</si>
  <si>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</si>
  <si>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</si>
  <si>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</si>
  <si>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</si>
  <si>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</si>
  <si>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</si>
  <si>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</si>
  <si>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</si>
  <si>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</si>
  <si>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</si>
  <si>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</si>
  <si>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</si>
  <si>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</si>
  <si>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</si>
  <si>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</si>
  <si>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</si>
  <si>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</si>
  <si>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</si>
  <si>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</si>
  <si>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</si>
  <si>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</si>
  <si>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</si>
  <si>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</si>
  <si>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</si>
  <si>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</si>
  <si>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</si>
  <si>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</si>
  <si>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</si>
  <si>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</si>
  <si>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</si>
  <si>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</si>
  <si>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</si>
  <si>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</si>
  <si>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</si>
  <si>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</si>
  <si>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</si>
  <si>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</si>
  <si>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</si>
  <si>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</si>
  <si>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</si>
  <si>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</si>
  <si>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</si>
  <si>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</si>
  <si>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</si>
  <si>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</si>
  <si>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</si>
  <si>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</si>
  <si>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</si>
  <si>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</si>
  <si>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</si>
  <si>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</si>
  <si>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</si>
  <si>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</si>
  <si>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</si>
  <si>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</si>
  <si>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</si>
  <si>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</si>
  <si>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</si>
  <si>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</si>
  <si>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</si>
  <si>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</si>
  <si>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</si>
  <si>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</si>
  <si>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</si>
  <si>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</si>
  <si>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</si>
  <si>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</si>
  <si>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</si>
  <si>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</si>
  <si>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</si>
  <si>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</si>
  <si>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</si>
  <si>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</si>
  <si>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</si>
  <si>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</si>
  <si>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</si>
  <si>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</si>
  <si>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</si>
  <si>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</si>
  <si>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</si>
  <si>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</si>
  <si>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</si>
  <si>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</si>
  <si>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</si>
  <si>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</si>
  <si>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</si>
  <si>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</si>
  <si>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</si>
  <si>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</si>
  <si>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</si>
  <si>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</si>
  <si>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</si>
  <si>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</si>
  <si>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</si>
  <si>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</si>
  <si>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</si>
  <si>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</si>
  <si>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</si>
  <si>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</si>
  <si>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</si>
  <si>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</si>
  <si>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</si>
  <si>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</si>
  <si>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</si>
  <si>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</si>
  <si>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</si>
  <si>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</si>
  <si>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</si>
  <si>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</si>
  <si>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</si>
  <si>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</si>
  <si>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</si>
  <si>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</si>
  <si>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</si>
  <si>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</si>
  <si>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</si>
  <si>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</si>
  <si>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</si>
  <si>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</si>
  <si>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</si>
  <si>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</si>
  <si>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</si>
  <si>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</si>
  <si>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</si>
  <si>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</si>
  <si>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</si>
  <si>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</si>
  <si>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</si>
  <si>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</si>
  <si>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</si>
  <si>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</si>
  <si>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</si>
  <si>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</si>
  <si>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</si>
  <si>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</si>
  <si>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</si>
  <si>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</si>
  <si>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</si>
  <si>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</si>
  <si>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</si>
  <si>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</si>
  <si>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</si>
  <si>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</si>
  <si>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</si>
  <si>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</si>
  <si>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</si>
  <si>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</si>
  <si>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</si>
  <si>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</si>
  <si>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</si>
  <si>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</si>
  <si>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</si>
  <si>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</si>
  <si>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</si>
  <si>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</si>
  <si>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</si>
  <si>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</si>
  <si>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</si>
  <si>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</si>
  <si>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</si>
  <si>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</si>
  <si>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</si>
  <si>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</si>
  <si>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</si>
  <si>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</si>
  <si>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</si>
  <si>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</si>
  <si>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</si>
  <si>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</si>
  <si>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</si>
  <si>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</si>
  <si>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</si>
  <si>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</si>
  <si>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</si>
  <si>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</si>
  <si>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</si>
  <si>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</si>
  <si>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</si>
  <si>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</si>
  <si>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</si>
  <si>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</si>
  <si>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</si>
  <si>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</si>
  <si>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</si>
  <si>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</si>
  <si>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</si>
  <si>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</si>
  <si>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</si>
  <si>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</si>
  <si>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</si>
  <si>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</si>
  <si>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</si>
  <si>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</si>
  <si>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</si>
  <si>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</si>
  <si>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</si>
  <si>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</si>
  <si>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</si>
  <si>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</si>
  <si>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</si>
  <si>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</si>
  <si>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</si>
  <si>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</si>
  <si>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</si>
  <si>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</si>
  <si>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</si>
  <si>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</si>
  <si>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</si>
  <si>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</si>
  <si>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</si>
  <si>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</si>
  <si>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</si>
  <si>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</si>
  <si>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</si>
  <si>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</si>
  <si>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</si>
  <si>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</si>
  <si>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</si>
  <si>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</si>
  <si>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</si>
  <si>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</si>
  <si>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</si>
  <si>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</si>
  <si>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</si>
  <si>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</si>
  <si>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</si>
  <si>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</si>
  <si>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</si>
  <si>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</si>
  <si>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</si>
  <si>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</si>
  <si>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</si>
  <si>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</si>
  <si>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</si>
  <si>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</si>
  <si>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</si>
  <si>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</si>
  <si>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</si>
  <si>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</si>
  <si>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</si>
  <si>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</si>
  <si>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</si>
  <si>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</si>
  <si>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</si>
  <si>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</si>
  <si>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</si>
  <si>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</si>
  <si>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</si>
  <si>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</si>
  <si>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</si>
  <si>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</si>
  <si>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</si>
  <si>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</si>
  <si>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</si>
  <si>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</si>
  <si>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</si>
  <si>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</si>
  <si>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</si>
  <si>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</si>
  <si>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</si>
  <si>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</si>
  <si>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</si>
  <si>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</si>
  <si>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</si>
  <si>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</si>
  <si>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</si>
  <si>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</si>
  <si>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</si>
  <si>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</si>
  <si>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</si>
  <si>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</si>
  <si>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</si>
  <si>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</si>
  <si>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</si>
  <si>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</si>
  <si>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</si>
  <si>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</si>
  <si>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</si>
  <si>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</si>
  <si>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</si>
  <si>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</si>
  <si>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</si>
  <si>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</si>
  <si>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</si>
  <si>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</si>
  <si>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</si>
  <si>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</si>
  <si>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</si>
  <si>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</si>
  <si>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</si>
  <si>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</si>
  <si>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</si>
  <si>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</si>
  <si>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</si>
  <si>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</si>
  <si>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</si>
  <si>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</si>
  <si>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</si>
  <si>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</si>
  <si>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</si>
  <si>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</si>
  <si>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</si>
  <si>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</si>
  <si>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</si>
  <si>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</si>
  <si>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</si>
  <si>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</si>
  <si>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</si>
  <si>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</si>
  <si>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</si>
  <si>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</si>
  <si>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</si>
  <si>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</si>
  <si>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</si>
  <si>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</si>
  <si>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</si>
  <si>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</si>
  <si>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</si>
  <si>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</si>
  <si>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</si>
  <si>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</si>
  <si>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</si>
  <si>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</si>
  <si>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</si>
  <si>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</si>
  <si>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</si>
  <si>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</si>
  <si>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</si>
  <si>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</si>
  <si>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</si>
  <si>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</si>
  <si>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</si>
  <si>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</si>
  <si>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</si>
  <si>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</si>
  <si>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</si>
  <si>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</si>
  <si>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</si>
  <si>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</si>
  <si>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</si>
  <si>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</si>
  <si>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</si>
  <si>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</si>
  <si>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</si>
  <si>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</si>
  <si>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</si>
  <si>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</si>
  <si>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</si>
  <si>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</si>
  <si>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</si>
  <si>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</si>
  <si>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</si>
  <si>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</si>
  <si>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</si>
  <si>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</si>
  <si>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</si>
  <si>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</si>
  <si>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</si>
  <si>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</si>
  <si>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</si>
  <si>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</si>
  <si>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</si>
  <si>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</si>
  <si>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</si>
  <si>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</si>
  <si>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</si>
  <si>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</si>
  <si>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</si>
  <si>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</si>
  <si>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</si>
  <si>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</si>
  <si>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</si>
  <si>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</si>
  <si>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</si>
  <si>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</si>
  <si>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</si>
  <si>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</si>
  <si>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</si>
  <si>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</si>
  <si>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</si>
  <si>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</si>
  <si>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</si>
  <si>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</si>
  <si>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</si>
  <si>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</si>
  <si>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</si>
  <si>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</si>
  <si>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</si>
  <si>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</si>
  <si>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</si>
  <si>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</si>
  <si>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</si>
  <si>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</si>
  <si>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</si>
  <si>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</si>
  <si>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</si>
  <si>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</si>
  <si>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</si>
  <si>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</si>
  <si>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</si>
  <si>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</si>
  <si>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</si>
  <si>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</si>
  <si>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</si>
  <si>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</si>
  <si>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</si>
  <si>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</si>
  <si>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</si>
  <si>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</si>
  <si>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</si>
  <si>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</si>
  <si>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</si>
  <si>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</si>
  <si>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</si>
  <si>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</si>
  <si>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</si>
  <si>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</si>
  <si>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</si>
  <si>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</si>
  <si>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</si>
  <si>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</si>
  <si>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</si>
  <si>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</si>
  <si>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</si>
  <si>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</si>
  <si>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</si>
  <si>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</si>
  <si>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</si>
  <si>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</si>
  <si>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</si>
  <si>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</si>
  <si>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</si>
  <si>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</si>
  <si>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</si>
  <si>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</si>
  <si>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</si>
  <si>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</si>
  <si>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</si>
  <si>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</si>
  <si>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</si>
  <si>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</si>
  <si>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</si>
  <si>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</si>
  <si>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</si>
  <si>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</si>
  <si>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</si>
  <si>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</si>
  <si>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</si>
  <si>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</si>
  <si>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</si>
  <si>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</si>
  <si>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</si>
  <si>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</si>
  <si>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</si>
  <si>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</si>
  <si>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</si>
  <si>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</si>
  <si>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</si>
  <si>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</si>
  <si>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</si>
  <si>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</si>
  <si>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</si>
  <si>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</si>
  <si>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</si>
  <si>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</si>
  <si>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</si>
  <si>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</si>
  <si>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</si>
  <si>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</si>
  <si>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</si>
  <si>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</si>
  <si>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</si>
  <si>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</si>
  <si>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</si>
  <si>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</si>
  <si>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</si>
  <si>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</si>
  <si>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</si>
  <si>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</si>
  <si>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</si>
  <si>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</si>
  <si>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</si>
  <si>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</si>
  <si>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</si>
  <si>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</si>
  <si>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</si>
  <si>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</si>
  <si>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</si>
  <si>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</si>
  <si>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</si>
  <si>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</si>
  <si>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</si>
  <si>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</si>
  <si>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</si>
  <si>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</si>
  <si>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</si>
  <si>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</si>
  <si>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</si>
  <si>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</si>
  <si>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</si>
  <si>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</si>
  <si>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</si>
  <si>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</si>
  <si>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</si>
  <si>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</si>
  <si>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</si>
  <si>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</si>
  <si>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</si>
  <si>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</si>
  <si>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</si>
  <si>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</si>
  <si>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</si>
  <si>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</si>
  <si>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</si>
  <si>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</si>
  <si>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</si>
  <si>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</si>
  <si>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</si>
  <si>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</si>
  <si>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</si>
  <si>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</si>
  <si>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</si>
  <si>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</si>
  <si>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</si>
  <si>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</si>
  <si>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</si>
  <si>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</si>
  <si>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</si>
  <si>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</si>
  <si>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</si>
  <si>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</si>
  <si>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</si>
  <si>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</si>
  <si>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</si>
  <si>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</si>
  <si>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</si>
  <si>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</si>
  <si>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</si>
  <si>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</si>
  <si>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</si>
  <si>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</si>
  <si>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</si>
  <si>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</si>
  <si>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</si>
  <si>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</si>
  <si>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</si>
  <si>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</si>
  <si>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</si>
  <si>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</si>
  <si>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</si>
  <si>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</si>
  <si>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</si>
  <si>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</si>
  <si>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</si>
  <si>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</si>
  <si>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</si>
  <si>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</si>
  <si>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</si>
  <si>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</si>
  <si>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</si>
  <si>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</si>
  <si>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</si>
  <si>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</si>
  <si>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</si>
  <si>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</si>
  <si>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</si>
  <si>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</si>
  <si>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</si>
  <si>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</si>
  <si>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</si>
  <si>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</si>
  <si>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</si>
  <si>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</si>
  <si>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</si>
  <si>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</si>
  <si>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</si>
  <si>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</si>
  <si>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</si>
  <si>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</si>
  <si>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</si>
  <si>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</si>
  <si>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</si>
  <si>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</si>
  <si>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</si>
  <si>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</si>
  <si>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</si>
  <si>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</si>
  <si>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</si>
  <si>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</si>
  <si>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</si>
  <si>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</si>
  <si>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</si>
  <si>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</si>
  <si>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</si>
  <si>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</si>
  <si>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</si>
  <si>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</si>
  <si>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</si>
  <si>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</si>
  <si>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</si>
  <si>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</si>
  <si>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</si>
  <si>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</si>
  <si>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</si>
  <si>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</si>
  <si>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</si>
  <si>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</si>
  <si>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</si>
  <si>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</si>
  <si>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</si>
  <si>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</si>
  <si>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</si>
  <si>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</si>
  <si>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</si>
  <si>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</si>
  <si>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</si>
  <si>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</si>
  <si>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</si>
  <si>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</si>
  <si>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</si>
  <si>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</si>
  <si>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</si>
  <si>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</si>
  <si>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</si>
  <si>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</si>
  <si>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</si>
  <si>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</si>
  <si>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</si>
  <si>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</si>
  <si>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</si>
  <si>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</si>
  <si>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</si>
  <si>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</si>
  <si>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</si>
  <si>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</si>
  <si>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</si>
  <si>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</si>
  <si>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</si>
  <si>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</si>
  <si>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</si>
  <si>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</si>
  <si>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</si>
  <si>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</si>
  <si>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</si>
  <si>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</si>
  <si>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</si>
  <si>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</si>
  <si>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</si>
  <si>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</si>
  <si>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</si>
  <si>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</si>
  <si>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</si>
  <si>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</si>
  <si>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</si>
  <si>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</si>
  <si>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</si>
  <si>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</si>
  <si>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</si>
  <si>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</si>
  <si>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</si>
  <si>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</si>
  <si>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</si>
  <si>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</si>
  <si>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</si>
  <si>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</si>
  <si>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</si>
  <si>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</si>
  <si>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</si>
  <si>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</si>
  <si>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</si>
  <si>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</si>
  <si>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</si>
  <si>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</si>
  <si>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</si>
  <si>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</si>
  <si>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</si>
  <si>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</si>
  <si>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</si>
  <si>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</si>
  <si>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</si>
  <si>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</si>
  <si>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</si>
  <si>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</si>
  <si>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</si>
  <si>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</si>
  <si>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</si>
  <si>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</si>
  <si>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</si>
  <si>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</si>
  <si>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</si>
  <si>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</si>
  <si>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</si>
  <si>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</si>
  <si>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</si>
  <si>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</si>
  <si>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</si>
  <si>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</si>
  <si>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</si>
  <si>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</si>
  <si>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</si>
  <si>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</si>
  <si>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</si>
  <si>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</si>
  <si>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</si>
  <si>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</si>
  <si>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</si>
  <si>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</si>
  <si>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</si>
  <si>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</si>
  <si>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</si>
  <si>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</si>
  <si>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</si>
  <si>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</si>
  <si>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</si>
  <si>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</si>
  <si>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</si>
  <si>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</si>
  <si>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</si>
  <si>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</si>
  <si>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</si>
  <si>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</si>
  <si>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</si>
  <si>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</si>
  <si>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</si>
  <si>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</si>
  <si>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</si>
  <si>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</si>
  <si>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</si>
  <si>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</si>
  <si>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</si>
  <si>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</si>
  <si>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</si>
  <si>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</si>
  <si>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</si>
  <si>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</si>
  <si>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</si>
  <si>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</si>
  <si>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</si>
  <si>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</si>
  <si>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</si>
  <si>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</si>
  <si>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</si>
  <si>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</si>
  <si>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</si>
  <si>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</si>
  <si>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</si>
  <si>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</si>
  <si>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</si>
  <si>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</si>
  <si>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</si>
  <si>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</si>
  <si>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</si>
  <si>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</si>
  <si>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</si>
  <si>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</si>
  <si>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</si>
  <si>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</si>
  <si>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</si>
  <si>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</si>
  <si>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</si>
  <si>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</si>
  <si>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</si>
  <si>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</si>
  <si>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</si>
  <si>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</si>
  <si>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</si>
  <si>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</si>
  <si>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</si>
  <si>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</si>
  <si>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</si>
  <si>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</si>
  <si>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</si>
  <si>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</si>
  <si>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</si>
  <si>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</si>
  <si>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</si>
  <si>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</si>
  <si>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</si>
  <si>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</si>
  <si>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</si>
  <si>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</si>
  <si>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</si>
  <si>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</si>
  <si>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</si>
  <si>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</si>
  <si>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</si>
  <si>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</si>
  <si>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</si>
  <si>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</si>
  <si>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</si>
  <si>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</si>
  <si>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</si>
  <si>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</si>
  <si>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</si>
  <si>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</si>
  <si>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</si>
  <si>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</si>
  <si>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</si>
  <si>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</si>
  <si>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</si>
  <si>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</si>
  <si>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</si>
  <si>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</si>
  <si>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</si>
  <si>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</si>
  <si>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</si>
  <si>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</si>
  <si>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</si>
  <si>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</si>
  <si>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</si>
  <si>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</si>
  <si>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</si>
  <si>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</si>
  <si>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</si>
  <si>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</si>
  <si>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</si>
  <si>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</si>
  <si>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</si>
  <si>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</si>
  <si>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</si>
  <si>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</si>
  <si>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</si>
  <si>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</si>
  <si>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</si>
  <si>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</si>
  <si>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</si>
  <si>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</si>
  <si>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</si>
  <si>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</si>
  <si>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</si>
  <si>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</si>
  <si>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</si>
  <si>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</si>
  <si>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</si>
  <si>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</si>
  <si>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</si>
  <si>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</si>
  <si>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</si>
  <si>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</si>
  <si>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</si>
  <si>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</si>
  <si>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</si>
  <si>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</si>
  <si>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</si>
  <si>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</si>
  <si>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</si>
  <si>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</si>
  <si>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</si>
  <si>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</si>
  <si>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</si>
  <si>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</si>
  <si>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</si>
  <si>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</si>
  <si>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</si>
  <si>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</si>
  <si>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</si>
  <si>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</si>
  <si>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</si>
  <si>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</si>
  <si>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</si>
  <si>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</si>
  <si>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</si>
  <si>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</si>
  <si>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</si>
  <si>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</si>
  <si>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</si>
  <si>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</si>
  <si>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</si>
  <si>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</si>
  <si>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</si>
  <si>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</si>
  <si>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</si>
  <si>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</si>
  <si>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</si>
  <si>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</si>
  <si>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</si>
  <si>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</si>
  <si>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</si>
  <si>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</si>
  <si>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</si>
  <si>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</si>
  <si>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</si>
  <si>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</si>
  <si>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</si>
  <si>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</si>
  <si>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</si>
  <si>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</si>
  <si>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</si>
  <si>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</si>
  <si>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</si>
  <si>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</si>
  <si>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</si>
  <si>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</si>
  <si>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</si>
  <si>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</si>
  <si>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</si>
  <si>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</si>
  <si>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</si>
  <si>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</si>
  <si>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</si>
  <si>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</si>
  <si>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</si>
  <si>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</si>
  <si>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</si>
  <si>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</si>
  <si>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</si>
  <si>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</si>
  <si>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</si>
  <si>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</si>
  <si>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</si>
  <si>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</si>
  <si>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</si>
  <si>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</si>
  <si>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</si>
  <si>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</si>
  <si>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</si>
  <si>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</si>
  <si>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</si>
  <si>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</si>
  <si>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</si>
  <si>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</si>
  <si>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</si>
  <si>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</si>
  <si>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</si>
  <si>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</si>
  <si>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</si>
  <si>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</si>
  <si>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</si>
  <si>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</si>
  <si>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</si>
  <si>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</si>
  <si>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</si>
  <si>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</si>
  <si>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</si>
  <si>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</si>
  <si>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</si>
  <si>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</si>
  <si>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</si>
  <si>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</si>
  <si>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</si>
  <si>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</si>
  <si>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</si>
  <si>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</si>
  <si>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</si>
  <si>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</si>
  <si>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</si>
  <si>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</si>
  <si>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</si>
  <si>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</si>
  <si>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</si>
  <si>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</si>
  <si>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</si>
  <si>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</si>
  <si>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</si>
  <si>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</si>
  <si>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</si>
  <si>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</si>
  <si>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</si>
  <si>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</si>
  <si>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</si>
  <si>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</si>
  <si>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</si>
  <si>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</si>
  <si>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</si>
  <si>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</si>
  <si>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</si>
  <si>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</si>
  <si>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</si>
  <si>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</si>
  <si>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</si>
  <si>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</si>
  <si>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</si>
  <si>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</si>
  <si>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</si>
  <si>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</si>
  <si>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</si>
  <si>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</si>
  <si>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</si>
  <si>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</si>
  <si>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</si>
  <si>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</si>
  <si>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</si>
  <si>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</si>
  <si>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</si>
  <si>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</si>
  <si>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</si>
  <si>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</si>
  <si>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</si>
  <si>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</si>
  <si>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</si>
  <si>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</si>
  <si>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</si>
  <si>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</si>
  <si>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</si>
  <si>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</si>
  <si>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</si>
  <si>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</si>
  <si>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</si>
  <si>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</si>
  <si>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</si>
  <si>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</si>
  <si>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</si>
  <si>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</si>
  <si>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</si>
  <si>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</si>
  <si>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</si>
  <si>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</si>
  <si>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</si>
  <si>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</si>
  <si>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</si>
  <si>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</si>
  <si>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</si>
  <si>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</si>
  <si>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</si>
  <si>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</si>
  <si>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</si>
  <si>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</si>
  <si>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</si>
  <si>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</si>
  <si>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</si>
  <si>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</si>
  <si>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</si>
  <si>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</si>
  <si>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</si>
  <si>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</si>
  <si>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</si>
  <si>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</si>
  <si>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</si>
  <si>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</si>
  <si>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</si>
  <si>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</si>
  <si>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</si>
  <si>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</si>
  <si>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</si>
  <si>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</si>
  <si>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</si>
  <si>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</si>
  <si>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</si>
  <si>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</si>
  <si>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</si>
  <si>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</si>
  <si>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</si>
  <si>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</si>
  <si>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</si>
  <si>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</si>
  <si>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</si>
  <si>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</si>
  <si>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</si>
  <si>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</si>
  <si>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</si>
  <si>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</si>
  <si>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</si>
  <si>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</si>
  <si>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</si>
  <si>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</si>
  <si>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</si>
  <si>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</si>
  <si>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</si>
  <si>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</si>
  <si>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</si>
  <si>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</si>
  <si>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</si>
  <si>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</si>
  <si>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</si>
  <si>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</si>
  <si>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</si>
  <si>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</si>
  <si>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</si>
  <si>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</si>
  <si>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</si>
  <si>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</si>
  <si>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</si>
  <si>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</si>
  <si>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</si>
  <si>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</si>
  <si>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</si>
  <si>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</si>
  <si>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</si>
  <si>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</si>
  <si>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</si>
  <si>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</si>
  <si>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</si>
  <si>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</si>
  <si>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</si>
  <si>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</si>
  <si>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</si>
  <si>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</si>
  <si>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</si>
  <si>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</si>
  <si>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</si>
  <si>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</si>
  <si>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</si>
  <si>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</si>
  <si>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</si>
  <si>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</si>
  <si>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</si>
  <si>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</si>
  <si>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</si>
  <si>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</si>
  <si>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</si>
  <si>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</si>
  <si>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</si>
  <si>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</si>
  <si>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</si>
  <si>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</si>
  <si>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</si>
  <si>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</si>
  <si>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</si>
  <si>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</si>
  <si>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</si>
  <si>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</si>
  <si>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</si>
  <si>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</si>
  <si>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</si>
  <si>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</si>
  <si>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</si>
  <si>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</si>
  <si>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</si>
  <si>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</si>
  <si>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</si>
  <si>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</si>
  <si>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</si>
  <si>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</si>
  <si>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</si>
  <si>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</si>
  <si>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</si>
  <si>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</si>
  <si>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</si>
  <si>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</si>
  <si>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</si>
  <si>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</si>
  <si>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</si>
  <si>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</si>
  <si>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</si>
  <si>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</si>
  <si>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</si>
  <si>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</si>
  <si>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</si>
  <si>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</si>
  <si>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</si>
  <si>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</si>
  <si>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</si>
  <si>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</si>
  <si>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</si>
  <si>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</si>
  <si>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</si>
  <si>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</si>
  <si>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</si>
  <si>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</si>
  <si>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</si>
  <si>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</si>
  <si>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</si>
  <si>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</si>
  <si>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</si>
  <si>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</si>
  <si>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</si>
  <si>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</si>
  <si>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</si>
  <si>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</si>
  <si>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</si>
  <si>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</si>
  <si>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</si>
  <si>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</si>
  <si>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</si>
  <si>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</si>
  <si>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</si>
  <si>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</si>
  <si>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</si>
  <si>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</si>
  <si>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</si>
  <si>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</si>
  <si>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</si>
  <si>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</si>
  <si>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</si>
  <si>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</si>
  <si>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</si>
  <si>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</si>
  <si>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</si>
  <si>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</si>
  <si>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</si>
  <si>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</si>
  <si>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</si>
  <si>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</si>
  <si>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</si>
  <si>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</si>
  <si>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</si>
  <si>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</si>
  <si>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</si>
  <si>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</si>
  <si>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</si>
  <si>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</si>
  <si>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</si>
  <si>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</si>
  <si>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</si>
  <si>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</si>
  <si>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</si>
  <si>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</si>
  <si>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</si>
  <si>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</si>
  <si>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</si>
  <si>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</si>
  <si>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</si>
  <si>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</si>
  <si>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</si>
  <si>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</si>
  <si>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</si>
  <si>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</si>
  <si>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</si>
  <si>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</si>
  <si>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</si>
  <si>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</si>
  <si>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</si>
  <si>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</si>
  <si>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</si>
  <si>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</si>
  <si>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</si>
  <si>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</si>
  <si>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</si>
  <si>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</si>
  <si>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</si>
  <si>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</si>
  <si>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</si>
  <si>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</si>
  <si>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</si>
  <si>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</si>
  <si>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</si>
  <si>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</si>
  <si>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</si>
  <si>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</si>
  <si>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</si>
  <si>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</si>
  <si>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</si>
  <si>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</si>
  <si>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</si>
  <si>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</si>
  <si>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</si>
  <si>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</si>
  <si>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</si>
  <si>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</si>
  <si>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</si>
  <si>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</si>
  <si>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</si>
  <si>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</si>
  <si>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</si>
  <si>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</si>
  <si>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</si>
  <si>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</si>
  <si>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</si>
  <si>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</si>
  <si>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</si>
  <si>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</si>
  <si>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</si>
  <si>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</si>
  <si>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</si>
  <si>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</si>
  <si>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</si>
  <si>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</si>
  <si>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</si>
  <si>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</si>
  <si>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</si>
  <si>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</si>
  <si>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</si>
  <si>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</si>
  <si>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</si>
  <si>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</si>
  <si>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</si>
  <si>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</si>
  <si>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</si>
  <si>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</si>
  <si>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</si>
  <si>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</si>
  <si>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</si>
  <si>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</si>
  <si>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</si>
  <si>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</si>
  <si>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</si>
  <si>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</si>
  <si>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</si>
  <si>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</si>
  <si>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</si>
  <si>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</si>
  <si>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</si>
  <si>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</si>
  <si>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</si>
  <si>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</si>
  <si>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</si>
  <si>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</si>
  <si>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</si>
  <si>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</si>
  <si>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</si>
  <si>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</si>
  <si>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</si>
  <si>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</si>
  <si>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</si>
  <si>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</si>
  <si>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</si>
  <si>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</si>
  <si>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</si>
  <si>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</si>
  <si>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</si>
  <si>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</si>
  <si>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</si>
  <si>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</si>
  <si>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</si>
  <si>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</si>
  <si>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</si>
  <si>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</si>
  <si>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</si>
  <si>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</si>
  <si>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</si>
  <si>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</si>
  <si>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</si>
  <si>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</si>
  <si>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</si>
  <si>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</si>
  <si>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</si>
  <si>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</si>
  <si>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</si>
  <si>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</si>
  <si>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</si>
  <si>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</si>
  <si>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</si>
  <si>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</si>
  <si>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</si>
  <si>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</si>
  <si>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</si>
  <si>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</si>
  <si>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</si>
  <si>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</si>
  <si>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</si>
  <si>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</si>
  <si>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</si>
  <si>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</si>
  <si>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</si>
  <si>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</si>
  <si>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</si>
  <si>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</si>
  <si>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</si>
  <si>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</si>
  <si>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</si>
  <si>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</si>
  <si>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</si>
  <si>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</si>
  <si>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</si>
  <si>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</si>
  <si>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</si>
  <si>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</si>
  <si>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</si>
  <si>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</si>
  <si>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</si>
  <si>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</si>
  <si>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</si>
  <si>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</si>
  <si>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</si>
  <si>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</si>
  <si>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</si>
  <si>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</si>
  <si>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</si>
  <si>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</si>
  <si>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</si>
  <si>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</si>
  <si>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</si>
  <si>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</si>
  <si>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</si>
  <si>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</si>
  <si>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</si>
  <si>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</si>
  <si>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</si>
  <si>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</si>
  <si>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</si>
  <si>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</si>
  <si>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</si>
  <si>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</si>
  <si>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</si>
  <si>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</si>
  <si>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</si>
  <si>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</si>
  <si>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</si>
  <si>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</si>
  <si>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</si>
  <si>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</si>
  <si>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</si>
  <si>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</si>
  <si>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</si>
  <si>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</si>
  <si>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</si>
  <si>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</si>
  <si>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</si>
  <si>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</si>
  <si>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</si>
  <si>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</si>
  <si>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</si>
  <si>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</si>
  <si>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</si>
  <si>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</si>
  <si>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</si>
  <si>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</si>
  <si>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</si>
  <si>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</si>
  <si>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</si>
  <si>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</si>
  <si>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</si>
  <si>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</si>
  <si>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</si>
  <si>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</si>
  <si>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</si>
  <si>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</si>
  <si>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</si>
  <si>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</si>
  <si>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</si>
  <si>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</si>
  <si>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</si>
  <si>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</si>
  <si>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</si>
  <si>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</si>
  <si>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</si>
  <si>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</si>
  <si>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</si>
  <si>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</si>
  <si>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</si>
  <si>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</si>
  <si>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</si>
  <si>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</si>
  <si>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</si>
  <si>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</si>
  <si>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</si>
  <si>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</si>
  <si>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</si>
  <si>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</si>
  <si>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</si>
  <si>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</si>
  <si>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</si>
  <si>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</si>
  <si>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</si>
  <si>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</si>
  <si>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</si>
  <si>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</si>
  <si>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</si>
  <si>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</si>
  <si>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</si>
  <si>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</si>
  <si>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</si>
  <si>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</si>
  <si>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</si>
  <si>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</si>
  <si>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</si>
  <si>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</si>
  <si>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</si>
  <si>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</si>
  <si>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</si>
  <si>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</si>
  <si>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</si>
  <si>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</si>
  <si>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</si>
  <si>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</si>
  <si>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</si>
  <si>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</si>
  <si>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</si>
  <si>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</si>
  <si>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</si>
  <si>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</si>
  <si>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</si>
  <si>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</si>
  <si>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</si>
  <si>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</si>
  <si>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</si>
  <si>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</si>
  <si>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</si>
  <si>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</si>
  <si>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</si>
  <si>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</si>
  <si>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</si>
  <si>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</si>
  <si>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</si>
  <si>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</si>
  <si>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</si>
  <si>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</si>
  <si>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</si>
  <si>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</si>
  <si>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</si>
  <si>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</si>
  <si>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</si>
  <si>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</si>
  <si>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</si>
  <si>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</si>
  <si>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</si>
  <si>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</si>
  <si>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</si>
  <si>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</si>
  <si>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</si>
  <si>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</si>
  <si>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</si>
  <si>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</si>
  <si>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</si>
  <si>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</si>
  <si>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</si>
  <si>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</si>
  <si>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</si>
  <si>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</si>
  <si>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</si>
  <si>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</si>
  <si>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</si>
  <si>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</si>
  <si>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</si>
  <si>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</si>
  <si>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</si>
  <si>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</si>
  <si>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</si>
  <si>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</si>
  <si>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</si>
  <si>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</si>
  <si>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</si>
  <si>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</si>
  <si>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</si>
  <si>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</si>
  <si>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</si>
  <si>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</si>
  <si>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</si>
  <si>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</si>
  <si>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</si>
  <si>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</si>
  <si>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</si>
  <si>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</si>
  <si>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</si>
  <si>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</si>
  <si>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</si>
  <si>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</si>
  <si>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</si>
  <si>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</si>
  <si>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</si>
  <si>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</si>
  <si>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</si>
  <si>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</si>
  <si>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</si>
  <si>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</si>
  <si>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</si>
  <si>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</si>
  <si>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</si>
  <si>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</si>
  <si>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</si>
  <si>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</si>
  <si>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</si>
  <si>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</si>
  <si>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</si>
  <si>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</si>
  <si>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</si>
  <si>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</si>
  <si>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</si>
  <si>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</si>
  <si>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</si>
  <si>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</si>
  <si>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</si>
  <si>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</si>
  <si>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</si>
  <si>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</si>
  <si>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</si>
  <si>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</si>
  <si>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</si>
  <si>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</si>
  <si>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</si>
  <si>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</si>
  <si>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</si>
  <si>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</si>
  <si>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</si>
  <si>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</si>
  <si>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</si>
  <si>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</si>
  <si>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</si>
  <si>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</si>
  <si>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</si>
  <si>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</si>
  <si>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</si>
  <si>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</si>
  <si>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</si>
  <si>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</si>
  <si>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</si>
  <si>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</si>
  <si>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</si>
  <si>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</si>
  <si>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</si>
  <si>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</si>
  <si>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</si>
  <si>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</si>
  <si>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</si>
  <si>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</si>
  <si>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</si>
  <si>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</si>
  <si>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</si>
  <si>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</si>
  <si>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</si>
  <si>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</si>
  <si>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</si>
  <si>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</si>
  <si>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</si>
  <si>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</si>
  <si>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</si>
  <si>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</si>
  <si>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</si>
  <si>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</si>
  <si>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</si>
  <si>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</si>
  <si>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</si>
  <si>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</si>
  <si>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</si>
  <si>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</si>
  <si>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</si>
  <si>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</si>
  <si>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</si>
  <si>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</si>
  <si>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</si>
  <si>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</si>
  <si>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</si>
  <si>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</si>
  <si>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</si>
  <si>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</si>
  <si>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</si>
  <si>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</si>
  <si>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</si>
  <si>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</si>
  <si>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</si>
  <si>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</si>
  <si>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</si>
  <si>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</si>
  <si>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</si>
  <si>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</si>
  <si>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</si>
  <si>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</si>
  <si>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</si>
  <si>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</si>
  <si>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</si>
  <si>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</si>
  <si>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</si>
  <si>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</si>
  <si>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</si>
  <si>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</si>
  <si>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</si>
  <si>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</si>
  <si>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</si>
  <si>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</si>
  <si>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</si>
  <si>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</si>
  <si>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</si>
  <si>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</si>
  <si>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</si>
  <si>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</si>
  <si>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</si>
  <si>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</si>
  <si>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</si>
  <si>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</si>
  <si>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</si>
  <si>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</si>
  <si>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</si>
  <si>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</si>
  <si>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</si>
  <si>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</si>
  <si>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</si>
  <si>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</si>
  <si>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</si>
  <si>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</si>
  <si>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</si>
  <si>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</si>
  <si>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</si>
  <si>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</si>
  <si>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</si>
  <si>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</si>
  <si>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</si>
  <si>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</si>
  <si>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</si>
  <si>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</si>
  <si>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</si>
  <si>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</si>
  <si>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</si>
  <si>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</si>
  <si>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</si>
  <si>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</si>
  <si>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</si>
  <si>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</si>
  <si>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</si>
  <si>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</si>
  <si>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</si>
  <si>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</si>
  <si>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</si>
  <si>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</si>
  <si>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</si>
  <si>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</si>
  <si>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</si>
  <si>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</si>
  <si>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</si>
  <si>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</si>
  <si>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</si>
  <si>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</si>
  <si>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</si>
  <si>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</si>
  <si>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</si>
  <si>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</si>
  <si>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</si>
  <si>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</si>
  <si>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</si>
  <si>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</si>
  <si>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</si>
  <si>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</si>
  <si>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</si>
  <si>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</si>
  <si>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</si>
  <si>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</si>
  <si>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</si>
  <si>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</si>
  <si>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</si>
  <si>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</si>
  <si>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</si>
  <si>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</si>
  <si>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</si>
  <si>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</si>
  <si>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</si>
  <si>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</si>
  <si>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</si>
  <si>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</si>
  <si>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</si>
  <si>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</si>
  <si>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</si>
  <si>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</si>
  <si>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</si>
  <si>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</si>
  <si>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</si>
  <si>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</si>
  <si>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</si>
  <si>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</si>
  <si>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</si>
  <si>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</si>
  <si>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</si>
  <si>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</si>
  <si>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</si>
  <si>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</si>
  <si>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</si>
  <si>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</si>
  <si>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</si>
  <si>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</si>
  <si>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</si>
  <si>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</si>
  <si>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</si>
  <si>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</si>
  <si>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</si>
  <si>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</si>
  <si>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</si>
  <si>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</si>
  <si>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</si>
  <si>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</si>
  <si>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</si>
  <si>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</si>
  <si>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</si>
  <si>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</si>
  <si>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</si>
  <si>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</si>
  <si>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</si>
  <si>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</si>
  <si>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</si>
  <si>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</si>
  <si>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</si>
  <si>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</si>
  <si>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</si>
  <si>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</si>
  <si>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</si>
  <si>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</si>
  <si>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</si>
  <si>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</si>
  <si>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</si>
  <si>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</si>
  <si>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</si>
  <si>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</si>
  <si>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</si>
  <si>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</si>
  <si>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</si>
  <si>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</si>
  <si>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</si>
  <si>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</si>
  <si>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</si>
  <si>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</si>
  <si>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</si>
  <si>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</si>
  <si>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</si>
  <si>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</si>
  <si>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</si>
  <si>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</si>
  <si>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</si>
  <si>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</si>
  <si>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</si>
  <si>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</si>
  <si>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</si>
  <si>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</si>
  <si>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</si>
  <si>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</si>
  <si>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</si>
  <si>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</si>
  <si>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</si>
  <si>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</si>
  <si>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</si>
  <si>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</si>
  <si>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</si>
  <si>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</si>
  <si>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</si>
  <si>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</si>
  <si>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</si>
  <si>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</si>
  <si>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</si>
  <si>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</si>
  <si>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</si>
  <si>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</si>
  <si>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</si>
  <si>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</si>
  <si>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</si>
  <si>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</si>
  <si>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</si>
  <si>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</si>
  <si>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</si>
  <si>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</si>
  <si>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</si>
  <si>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</si>
  <si>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</si>
  <si>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</si>
  <si>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</si>
  <si>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</si>
  <si>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</si>
  <si>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</si>
  <si>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</si>
  <si>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</si>
  <si>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</si>
  <si>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</si>
  <si>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</si>
  <si>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</si>
  <si>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</si>
  <si>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</si>
  <si>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</si>
  <si>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</si>
  <si>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</si>
  <si>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</si>
  <si>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</si>
  <si>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</si>
  <si>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</si>
  <si>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</si>
  <si>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</si>
  <si>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</si>
  <si>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</si>
  <si>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</si>
  <si>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</si>
  <si>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</si>
  <si>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</si>
  <si>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</si>
  <si>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</si>
  <si>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</si>
  <si>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</si>
  <si>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</si>
  <si>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</si>
  <si>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</si>
  <si>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</si>
  <si>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</si>
  <si>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</si>
  <si>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</si>
  <si>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</si>
  <si>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</si>
  <si>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</si>
  <si>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</si>
  <si>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</si>
  <si>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</si>
  <si>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</si>
  <si>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</si>
  <si>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</si>
  <si>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</si>
  <si>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</si>
  <si>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</si>
  <si>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</si>
  <si>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</si>
  <si>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</si>
  <si>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</si>
  <si>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</si>
  <si>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</si>
  <si>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</si>
  <si>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</si>
  <si>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</si>
  <si>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</si>
  <si>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</si>
  <si>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</si>
  <si>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</si>
  <si>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</si>
  <si>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</si>
  <si>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</si>
  <si>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</si>
  <si>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</si>
  <si>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</si>
  <si>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</si>
  <si>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</si>
  <si>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</si>
  <si>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</si>
  <si>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</si>
  <si>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</si>
  <si>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</si>
  <si>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</si>
  <si>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</si>
  <si>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</si>
  <si>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</si>
  <si>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</si>
  <si>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</si>
  <si>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</si>
  <si>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</si>
  <si>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</si>
  <si>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</si>
  <si>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</si>
  <si>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</si>
  <si>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</si>
  <si>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</si>
  <si>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</si>
  <si>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</si>
  <si>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</si>
  <si>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</si>
  <si>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</si>
  <si>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</si>
  <si>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</si>
  <si>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</si>
  <si>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</si>
  <si>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</si>
  <si>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</si>
  <si>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</si>
  <si>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</si>
  <si>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</si>
  <si>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</si>
  <si>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</si>
  <si>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</si>
  <si>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</si>
  <si>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</si>
  <si>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</si>
  <si>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</si>
  <si>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</si>
  <si>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</si>
  <si>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</si>
  <si>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</si>
  <si>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</si>
  <si>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</si>
  <si>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</si>
  <si>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</si>
  <si>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</si>
  <si>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</si>
  <si>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</si>
  <si>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</si>
  <si>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</si>
  <si>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</si>
  <si>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</si>
  <si>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</si>
  <si>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</si>
  <si>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</si>
  <si>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</si>
  <si>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</si>
  <si>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</si>
  <si>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</si>
  <si>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</si>
  <si>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</si>
  <si>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</si>
  <si>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</si>
  <si>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</si>
  <si>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</si>
  <si>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</si>
  <si>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</si>
  <si>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</si>
  <si>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</si>
  <si>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</si>
  <si>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</si>
  <si>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</si>
  <si>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</si>
  <si>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</si>
  <si>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</si>
  <si>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</si>
  <si>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</si>
  <si>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</si>
  <si>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</si>
  <si>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</si>
  <si>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</si>
  <si>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</si>
  <si>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</si>
  <si>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</si>
  <si>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</si>
  <si>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</si>
  <si>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</si>
  <si>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</si>
  <si>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</si>
  <si>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</si>
  <si>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</si>
  <si>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</si>
  <si>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</si>
  <si>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</si>
  <si>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</si>
  <si>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</si>
  <si>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</si>
  <si>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</si>
  <si>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</si>
  <si>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</si>
  <si>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</si>
  <si>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</si>
  <si>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</si>
  <si>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</si>
  <si>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</si>
  <si>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</si>
  <si>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</si>
  <si>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</si>
  <si>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</si>
  <si>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</si>
  <si>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</si>
  <si>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</si>
  <si>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</si>
  <si>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</si>
  <si>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</si>
  <si>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</si>
  <si>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</si>
  <si>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</si>
  <si>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</si>
  <si>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</si>
  <si>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</si>
  <si>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</si>
  <si>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</si>
  <si>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</si>
  <si>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</si>
  <si>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</si>
  <si>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</si>
  <si>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</si>
  <si>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</si>
  <si>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</si>
  <si>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</si>
  <si>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</si>
  <si>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</si>
  <si>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</si>
  <si>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</si>
  <si>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</si>
  <si>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</si>
  <si>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</si>
  <si>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</si>
  <si>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</si>
  <si>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</si>
  <si>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</si>
  <si>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</si>
  <si>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</si>
  <si>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</si>
  <si>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</si>
  <si>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</si>
  <si>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</si>
  <si>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</si>
  <si>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</si>
  <si>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</si>
  <si>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</si>
  <si>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</si>
  <si>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</si>
  <si>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</si>
  <si>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</si>
  <si>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</si>
  <si>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</si>
  <si>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</si>
  <si>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</si>
  <si>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</si>
  <si>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</si>
  <si>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</si>
  <si>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</si>
  <si>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</si>
  <si>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</si>
  <si>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</si>
  <si>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</si>
  <si>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</si>
  <si>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</si>
  <si>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</si>
  <si>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</si>
  <si>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</si>
  <si>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</si>
  <si>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</si>
  <si>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</si>
  <si>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</si>
  <si>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</si>
  <si>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</si>
  <si>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</si>
  <si>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</si>
  <si>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</si>
  <si>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</si>
  <si>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</si>
  <si>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</si>
  <si>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</si>
  <si>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</si>
  <si>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</si>
  <si>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</si>
  <si>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</si>
  <si>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</si>
  <si>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</si>
  <si>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</si>
  <si>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</si>
  <si>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</si>
  <si>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</si>
  <si>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</si>
  <si>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</si>
  <si>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</si>
  <si>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</si>
  <si>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</si>
  <si>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</si>
  <si>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</si>
  <si>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</si>
  <si>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</si>
  <si>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</si>
  <si>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</si>
  <si>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</si>
  <si>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</si>
  <si>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</si>
  <si>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</si>
  <si>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</si>
  <si>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</si>
  <si>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</si>
  <si>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</si>
  <si>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</si>
  <si>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</si>
  <si>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</si>
  <si>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</si>
  <si>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</si>
  <si>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</si>
  <si>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</si>
  <si>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</si>
  <si>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</si>
  <si>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</si>
  <si>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</si>
  <si>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</si>
  <si>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</si>
  <si>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</si>
  <si>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</si>
  <si>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</si>
  <si>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</si>
  <si>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</si>
  <si>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</si>
  <si>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</si>
  <si>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</si>
  <si>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</si>
  <si>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</si>
  <si>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</si>
  <si>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</si>
  <si>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</si>
  <si>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</si>
  <si>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</si>
  <si>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</si>
  <si>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</si>
  <si>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</si>
  <si>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</si>
  <si>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</si>
  <si>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</si>
  <si>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</si>
  <si>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</si>
  <si>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</si>
  <si>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</si>
  <si>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</si>
  <si>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</si>
  <si>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</si>
  <si>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</si>
  <si>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</si>
  <si>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</si>
  <si>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</si>
  <si>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</si>
  <si>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</si>
  <si>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</si>
  <si>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</si>
  <si>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</si>
  <si>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</si>
  <si>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</si>
  <si>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</si>
  <si>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</si>
  <si>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</si>
  <si>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</si>
  <si>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</si>
  <si>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</si>
  <si>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</si>
  <si>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</si>
  <si>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</si>
  <si>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</si>
  <si>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</si>
  <si>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</si>
  <si>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</si>
  <si>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</si>
  <si>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</si>
  <si>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</si>
  <si>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</si>
  <si>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</si>
  <si>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</si>
  <si>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</si>
  <si>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</si>
  <si>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</si>
  <si>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</si>
  <si>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</si>
  <si>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</si>
  <si>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</si>
  <si>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</si>
  <si>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</si>
  <si>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</si>
  <si>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</si>
  <si>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</si>
  <si>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</si>
  <si>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</si>
  <si>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</si>
  <si>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</si>
  <si>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</si>
  <si>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</si>
  <si>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</si>
  <si>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</si>
  <si>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</si>
  <si>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</si>
  <si>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</si>
  <si>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</si>
  <si>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</si>
  <si>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</si>
  <si>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</si>
  <si>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</si>
  <si>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</si>
  <si>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</si>
  <si>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</si>
  <si>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</si>
  <si>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</si>
  <si>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</si>
  <si>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</si>
  <si>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</si>
  <si>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</si>
  <si>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</si>
  <si>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</si>
  <si>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</si>
  <si>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</si>
  <si>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</si>
  <si>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</si>
  <si>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</si>
  <si>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</si>
  <si>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</si>
  <si>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</si>
  <si>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</si>
  <si>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</si>
  <si>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</si>
  <si>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</si>
  <si>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</si>
  <si>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</si>
  <si>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</si>
  <si>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</si>
  <si>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</si>
  <si>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</si>
  <si>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</si>
  <si>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</si>
  <si>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</si>
  <si>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</si>
  <si>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</si>
  <si>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</si>
  <si>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</si>
  <si>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</si>
  <si>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</si>
  <si>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</si>
  <si>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</si>
  <si>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</si>
  <si>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</si>
  <si>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</si>
  <si>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</si>
  <si>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</si>
  <si>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</si>
  <si>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</si>
  <si>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</si>
  <si>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</si>
  <si>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</si>
  <si>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</si>
  <si>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</si>
  <si>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</si>
  <si>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</si>
  <si>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</si>
  <si>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</si>
  <si>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</si>
  <si>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</si>
  <si>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</si>
  <si>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</si>
  <si>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</si>
  <si>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</si>
  <si>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</si>
  <si>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</si>
  <si>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</si>
  <si>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</si>
  <si>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</si>
  <si>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</si>
  <si>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</si>
  <si>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</si>
  <si>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</si>
  <si>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</si>
  <si>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</si>
  <si>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</si>
  <si>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</si>
  <si>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</si>
  <si>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</si>
  <si>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</si>
  <si>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</si>
  <si>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</si>
  <si>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</si>
  <si>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</si>
  <si>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</si>
  <si>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</si>
  <si>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</si>
  <si>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</si>
  <si>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</si>
  <si>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</si>
  <si>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</si>
  <si>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</si>
  <si>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</si>
  <si>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</si>
  <si>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</si>
  <si>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</si>
  <si>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</si>
  <si>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</si>
  <si>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</si>
  <si>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</si>
  <si>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</si>
  <si>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</si>
  <si>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</si>
  <si>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</si>
  <si>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</si>
  <si>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</si>
  <si>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</si>
  <si>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</si>
  <si>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</si>
  <si>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</si>
  <si>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</si>
  <si>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</si>
  <si>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</si>
  <si>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</si>
  <si>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</si>
  <si>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</si>
  <si>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</si>
  <si>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</si>
  <si>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</si>
  <si>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</si>
  <si>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</si>
  <si>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</si>
  <si>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</si>
  <si>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</si>
  <si>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</si>
  <si>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</si>
  <si>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</si>
  <si>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</si>
  <si>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</si>
  <si>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</si>
  <si>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</si>
  <si>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</si>
  <si>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</si>
  <si>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</si>
  <si>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</si>
  <si>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</si>
  <si>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</si>
  <si>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</si>
  <si>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</si>
  <si>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</si>
  <si>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</si>
  <si>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</si>
  <si>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</si>
  <si>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</si>
  <si>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</si>
  <si>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</si>
  <si>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</si>
  <si>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</si>
  <si>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</si>
  <si>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</si>
  <si>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</si>
  <si>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</si>
  <si>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</si>
  <si>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</si>
  <si>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</si>
  <si>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</si>
  <si>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</si>
  <si>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</si>
  <si>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</si>
  <si>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</si>
  <si>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</si>
  <si>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</si>
  <si>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</si>
  <si>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</si>
  <si>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</si>
  <si>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</si>
  <si>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</si>
  <si>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</si>
  <si>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</si>
  <si>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</si>
  <si>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</si>
  <si>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</si>
  <si>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</si>
  <si>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</si>
  <si>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</si>
  <si>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</si>
  <si>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</si>
  <si>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</si>
  <si>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</si>
  <si>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</si>
  <si>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</si>
  <si>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</si>
  <si>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</si>
  <si>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</si>
  <si>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</si>
  <si>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</si>
  <si>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</si>
  <si>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</si>
  <si>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</si>
  <si>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</si>
  <si>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</si>
  <si>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</si>
  <si>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</si>
  <si>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</si>
  <si>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</si>
  <si>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</si>
  <si>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</si>
  <si>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</si>
  <si>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</si>
  <si>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</si>
  <si>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</si>
  <si>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</si>
  <si>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</si>
  <si>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</si>
  <si>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</si>
  <si>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</si>
  <si>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</si>
  <si>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</si>
  <si>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</si>
  <si>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</si>
  <si>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</si>
  <si>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</si>
  <si>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</si>
  <si>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</si>
  <si>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</si>
  <si>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</si>
  <si>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</si>
  <si>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</si>
  <si>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</si>
  <si>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</si>
  <si>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</si>
  <si>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</si>
  <si>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</si>
  <si>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</si>
  <si>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</si>
  <si>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</si>
  <si>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</si>
  <si>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</si>
  <si>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</si>
  <si>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</si>
  <si>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</si>
  <si>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</si>
  <si>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</si>
  <si>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</si>
  <si>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</si>
  <si>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</si>
  <si>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</si>
  <si>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</si>
  <si>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</si>
  <si>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</si>
  <si>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</si>
  <si>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</si>
  <si>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</si>
  <si>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</si>
  <si>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</si>
  <si>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</si>
  <si>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</si>
  <si>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</si>
  <si>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</si>
  <si>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</si>
  <si>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</si>
  <si>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</si>
  <si>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</si>
  <si>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</si>
  <si>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</si>
  <si>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</si>
  <si>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</si>
  <si>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</si>
  <si>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</si>
  <si>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</si>
  <si>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</si>
  <si>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</si>
  <si>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</si>
  <si>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</si>
  <si>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</si>
  <si>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</si>
  <si>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</si>
  <si>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</si>
  <si>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</si>
  <si>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</si>
  <si>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</si>
  <si>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</si>
  <si>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</si>
  <si>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</si>
  <si>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</si>
  <si>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</si>
  <si>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</si>
  <si>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</si>
  <si>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</si>
  <si>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</si>
  <si>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</si>
  <si>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</si>
  <si>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</si>
  <si>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</si>
  <si>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</si>
  <si>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</si>
  <si>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</si>
  <si>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</si>
  <si>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</si>
  <si>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</si>
  <si>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</si>
  <si>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</si>
  <si>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</si>
  <si>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</si>
  <si>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</si>
  <si>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</si>
  <si>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</si>
  <si>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</si>
  <si>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</si>
  <si>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</si>
  <si>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</si>
  <si>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</si>
  <si>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</si>
  <si>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</si>
  <si>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</si>
  <si>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</si>
  <si>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</si>
  <si>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</si>
  <si>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</si>
  <si>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</si>
  <si>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</si>
  <si>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</si>
  <si>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</si>
  <si>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</si>
  <si>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</si>
  <si>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</si>
  <si>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</si>
  <si>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</si>
  <si>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</si>
  <si>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</si>
  <si>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</si>
  <si>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</si>
  <si>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</si>
  <si>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</si>
  <si>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</si>
  <si>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</si>
  <si>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</si>
  <si>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</si>
  <si>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</si>
  <si>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</si>
  <si>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</si>
  <si>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</si>
  <si>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</si>
  <si>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</si>
  <si>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</si>
  <si>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</si>
  <si>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</si>
  <si>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</si>
  <si>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</si>
  <si>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</si>
  <si>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</si>
  <si>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</si>
  <si>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</si>
  <si>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</si>
  <si>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</si>
  <si>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</si>
  <si>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</si>
  <si>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</si>
  <si>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</si>
  <si>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</si>
  <si>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</si>
  <si>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</si>
  <si>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</si>
  <si>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</si>
  <si>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</si>
  <si>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</si>
  <si>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</si>
  <si>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</si>
  <si>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</si>
  <si>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</si>
  <si>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</si>
  <si>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</si>
  <si>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</si>
  <si>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</si>
  <si>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</si>
  <si>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</si>
  <si>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</si>
  <si>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</si>
  <si>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</si>
  <si>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</si>
  <si>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</si>
  <si>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</si>
  <si>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</si>
  <si>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</si>
  <si>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</si>
  <si>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</si>
  <si>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</si>
  <si>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</si>
  <si>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</si>
  <si>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</si>
  <si>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</si>
  <si>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</si>
  <si>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</si>
  <si>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</si>
  <si>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</si>
  <si>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</si>
  <si>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</si>
  <si>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</si>
  <si>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</si>
  <si>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</si>
  <si>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</si>
  <si>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</si>
  <si>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</si>
  <si>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</si>
  <si>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</si>
  <si>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</si>
  <si>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</si>
  <si>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</si>
  <si>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</si>
  <si>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</si>
  <si>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</si>
  <si>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</si>
  <si>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</si>
  <si>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</si>
  <si>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</si>
  <si>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</si>
  <si>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</si>
  <si>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</si>
  <si>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</si>
  <si>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</si>
  <si>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</si>
  <si>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</si>
  <si>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</si>
  <si>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</si>
  <si>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</si>
  <si>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</si>
  <si>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</si>
  <si>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</si>
  <si>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</si>
  <si>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</si>
  <si>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</si>
  <si>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</si>
  <si>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</si>
  <si>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</si>
  <si>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</si>
  <si>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</si>
  <si>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</si>
  <si>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</si>
  <si>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</si>
  <si>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</si>
  <si>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</si>
  <si>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</si>
  <si>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</si>
  <si>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</si>
  <si>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</si>
  <si>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</si>
  <si>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</si>
  <si>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</si>
  <si>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</si>
  <si>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</si>
  <si>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</si>
  <si>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</si>
  <si>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</si>
  <si>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</si>
  <si>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</si>
  <si>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</si>
  <si>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</si>
  <si>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</si>
  <si>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</si>
  <si>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</si>
  <si>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</si>
  <si>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</si>
  <si>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</si>
  <si>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</si>
  <si>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</si>
  <si>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</si>
  <si>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</si>
  <si>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</si>
  <si>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</si>
  <si>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</si>
  <si>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</si>
  <si>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</si>
  <si>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</si>
  <si>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</si>
  <si>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</si>
  <si>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</si>
  <si>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</si>
  <si>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</si>
  <si>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</si>
  <si>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</si>
  <si>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</si>
  <si>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</si>
  <si>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</si>
  <si>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</si>
  <si>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</si>
  <si>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</si>
  <si>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</si>
  <si>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</si>
  <si>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</si>
  <si>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</si>
  <si>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</si>
  <si>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</si>
  <si>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</si>
  <si>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</si>
  <si>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</si>
  <si>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</si>
  <si>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</si>
  <si>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</si>
  <si>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</si>
  <si>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</si>
  <si>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</si>
  <si>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</si>
  <si>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</si>
  <si>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</si>
  <si>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</si>
  <si>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</si>
  <si>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</si>
  <si>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</si>
  <si>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</si>
  <si>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</si>
  <si>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</si>
  <si>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</si>
  <si>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</si>
  <si>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</si>
  <si>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</si>
  <si>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</si>
  <si>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</si>
  <si>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</si>
  <si>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</si>
  <si>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</si>
  <si>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</si>
  <si>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</si>
  <si>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</si>
  <si>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</si>
  <si>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</si>
  <si>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</si>
  <si>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</si>
  <si>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</si>
  <si>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</si>
  <si>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</si>
  <si>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</si>
  <si>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</si>
  <si>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</si>
  <si>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</si>
  <si>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</si>
  <si>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</si>
  <si>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</si>
  <si>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</si>
  <si>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</si>
  <si>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</si>
  <si>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</si>
  <si>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</si>
  <si>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</si>
  <si>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</si>
  <si>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</si>
  <si>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</si>
  <si>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</si>
  <si>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</si>
  <si>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</si>
  <si>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</si>
  <si>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</si>
  <si>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</si>
  <si>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</si>
  <si>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</si>
  <si>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</si>
  <si>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</si>
  <si>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</si>
  <si>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</si>
  <si>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</si>
  <si>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</si>
  <si>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</si>
  <si>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</si>
  <si>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</si>
  <si>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</si>
  <si>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</si>
  <si>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</si>
  <si>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</si>
  <si>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</si>
  <si>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</si>
  <si>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</si>
  <si>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</si>
  <si>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</si>
  <si>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</si>
  <si>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</si>
  <si>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</si>
  <si>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</si>
  <si>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</si>
  <si>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</si>
  <si>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</si>
  <si>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</si>
  <si>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</si>
  <si>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</si>
  <si>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</si>
  <si>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</si>
  <si>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</si>
  <si>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</si>
  <si>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</si>
  <si>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</si>
  <si>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</si>
  <si>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</si>
  <si>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</si>
  <si>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</si>
  <si>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</si>
  <si>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</si>
  <si>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</si>
  <si>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</si>
  <si>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</si>
  <si>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</si>
  <si>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</si>
  <si>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</si>
  <si>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</si>
  <si>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</si>
  <si>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</si>
  <si>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</si>
  <si>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</si>
  <si>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</si>
  <si>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</si>
  <si>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</si>
  <si>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</si>
  <si>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</si>
  <si>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</si>
  <si>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</si>
  <si>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</si>
  <si>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</si>
  <si>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</si>
  <si>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</si>
  <si>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</si>
  <si>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</si>
  <si>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</si>
  <si>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</si>
  <si>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</si>
  <si>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</si>
  <si>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</si>
  <si>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</si>
  <si>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</si>
  <si>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</si>
  <si>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</si>
  <si>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</si>
  <si>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</si>
  <si>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</si>
  <si>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</si>
  <si>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</si>
  <si>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</si>
  <si>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</si>
  <si>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</si>
  <si>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</si>
  <si>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</si>
  <si>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</si>
  <si>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</si>
  <si>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</si>
  <si>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</si>
  <si>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</si>
  <si>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</si>
  <si>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</si>
  <si>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</si>
  <si>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</si>
  <si>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</si>
  <si>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</si>
  <si>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</si>
  <si>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</si>
  <si>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</si>
  <si>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</si>
  <si>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</si>
  <si>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</si>
  <si>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</si>
  <si>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</si>
  <si>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</si>
  <si>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</si>
  <si>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</si>
  <si>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</si>
  <si>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</si>
  <si>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</si>
  <si>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</si>
  <si>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</si>
  <si>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</si>
  <si>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</si>
  <si>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</si>
  <si>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</si>
  <si>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</si>
  <si>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</si>
  <si>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</si>
  <si>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</si>
  <si>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</si>
  <si>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</si>
  <si>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</si>
  <si>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</si>
  <si>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</si>
  <si>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</si>
  <si>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</si>
  <si>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</si>
  <si>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</si>
  <si>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</si>
  <si>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</si>
  <si>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</si>
  <si>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</si>
  <si>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</si>
  <si>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</si>
  <si>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</si>
  <si>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</si>
  <si>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</si>
  <si>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</si>
  <si>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</si>
  <si>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</si>
  <si>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</si>
  <si>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</si>
  <si>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</si>
  <si>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</si>
  <si>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</si>
  <si>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</si>
  <si>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</si>
  <si>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</si>
  <si>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</si>
  <si>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</si>
  <si>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</si>
  <si>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</si>
  <si>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</si>
  <si>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</si>
  <si>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</si>
  <si>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</si>
  <si>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</si>
  <si>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</si>
  <si>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</si>
  <si>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</si>
  <si>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</si>
  <si>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</si>
  <si>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</si>
  <si>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</si>
  <si>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</si>
  <si>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</si>
  <si>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</si>
  <si>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</si>
  <si>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</si>
  <si>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</si>
  <si>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</si>
  <si>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</si>
  <si>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</si>
  <si>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</si>
  <si>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</si>
  <si>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</si>
  <si>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</si>
  <si>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</si>
  <si>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</si>
  <si>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</si>
  <si>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</si>
  <si>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</si>
  <si>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</si>
  <si>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</si>
  <si>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</si>
  <si>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</si>
  <si>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</si>
  <si>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</si>
  <si>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</si>
  <si>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</si>
  <si>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</si>
  <si>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</si>
  <si>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</si>
  <si>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</si>
  <si>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</si>
  <si>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</si>
  <si>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</si>
  <si>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</si>
  <si>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</si>
  <si>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</si>
  <si>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</si>
  <si>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</si>
  <si>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</si>
  <si>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</si>
  <si>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</si>
  <si>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</si>
  <si>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</si>
  <si>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</si>
  <si>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</si>
  <si>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</si>
  <si>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</si>
  <si>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</si>
  <si>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</si>
  <si>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</si>
  <si>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</si>
  <si>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</si>
  <si>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</si>
  <si>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</si>
  <si>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</si>
  <si>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</si>
  <si>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</si>
  <si>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</si>
  <si>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</si>
  <si>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</si>
  <si>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</si>
  <si>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</si>
  <si>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</si>
  <si>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</si>
  <si>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</si>
  <si>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</si>
  <si>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</si>
  <si>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</si>
  <si>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</si>
  <si>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</si>
  <si>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</si>
  <si>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</si>
  <si>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</si>
  <si>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</si>
  <si>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</si>
  <si>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</si>
  <si>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</si>
  <si>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</si>
  <si>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</si>
  <si>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</si>
  <si>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</si>
  <si>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</si>
  <si>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</si>
  <si>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</si>
  <si>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</si>
  <si>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</si>
  <si>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</si>
  <si>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</si>
  <si>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</si>
  <si>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</si>
  <si>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</si>
  <si>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</si>
  <si>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</si>
  <si>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</si>
  <si>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</si>
  <si>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</si>
  <si>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</si>
  <si>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</si>
  <si>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</si>
  <si>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</si>
  <si>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</si>
  <si>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</si>
  <si>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</si>
  <si>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</si>
  <si>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</si>
  <si>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</si>
  <si>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</si>
  <si>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</si>
  <si>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</si>
  <si>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</si>
  <si>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</si>
  <si>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</si>
  <si>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</si>
  <si>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</si>
  <si>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</si>
  <si>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</si>
  <si>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</si>
  <si>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</si>
  <si>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</si>
  <si>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</si>
  <si>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</si>
  <si>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</si>
  <si>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</si>
  <si>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</si>
  <si>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</si>
  <si>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</si>
  <si>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</si>
  <si>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</si>
  <si>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</si>
  <si>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</si>
  <si>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</si>
  <si>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</si>
  <si>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</si>
  <si>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</si>
  <si>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</si>
  <si>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</si>
  <si>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</si>
  <si>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</si>
  <si>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</si>
  <si>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</si>
  <si>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</si>
  <si>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</si>
  <si>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</si>
  <si>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</si>
  <si>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</si>
  <si>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</si>
  <si>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</si>
  <si>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</si>
  <si>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</si>
  <si>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</si>
  <si>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</si>
  <si>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</si>
  <si>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</si>
  <si>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</si>
  <si>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</si>
  <si>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</si>
  <si>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</si>
  <si>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</si>
  <si>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</si>
  <si>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</si>
  <si>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</si>
  <si>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</si>
  <si>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</si>
  <si>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</si>
  <si>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</si>
  <si>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</si>
  <si>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</si>
  <si>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</si>
  <si>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</si>
  <si>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</si>
  <si>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</si>
  <si>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</si>
  <si>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</si>
  <si>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</si>
  <si>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</si>
  <si>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</si>
  <si>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</si>
  <si>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</si>
  <si>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</si>
  <si>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</si>
  <si>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</si>
  <si>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</si>
  <si>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</si>
  <si>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</si>
  <si>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</si>
  <si>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</si>
  <si>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</si>
  <si>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</si>
  <si>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</si>
  <si>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</si>
  <si>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</si>
  <si>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</si>
  <si>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</si>
  <si>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</si>
  <si>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</si>
  <si>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</si>
  <si>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</si>
  <si>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</si>
  <si>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</si>
  <si>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</si>
  <si>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</si>
  <si>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</si>
  <si>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</si>
  <si>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</si>
  <si>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</si>
  <si>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</si>
  <si>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</si>
  <si>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</si>
  <si>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</si>
  <si>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</si>
  <si>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</si>
  <si>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</si>
  <si>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</si>
  <si>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</si>
  <si>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</si>
  <si>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</si>
  <si>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</si>
  <si>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</si>
  <si>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</si>
  <si>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</si>
  <si>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</si>
  <si>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</si>
  <si>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</si>
  <si>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</si>
  <si>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</si>
  <si>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</si>
  <si>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</si>
  <si>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</si>
  <si>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</si>
  <si>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</si>
  <si>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</si>
  <si>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</si>
  <si>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</si>
  <si>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</si>
  <si>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</si>
  <si>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</si>
  <si>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</si>
  <si>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</si>
  <si>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</si>
  <si>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</si>
  <si>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</si>
  <si>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</si>
  <si>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</si>
  <si>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</si>
  <si>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</si>
  <si>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</si>
  <si>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</si>
  <si>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</si>
  <si>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</si>
  <si>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</si>
  <si>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</si>
  <si>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</si>
  <si>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</si>
  <si>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</si>
  <si>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</si>
  <si>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</si>
  <si>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</si>
  <si>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</si>
  <si>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</si>
  <si>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</si>
  <si>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</si>
  <si>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</si>
  <si>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</si>
  <si>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</si>
  <si>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</si>
  <si>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</si>
  <si>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</si>
  <si>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</si>
  <si>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</si>
  <si>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</si>
  <si>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</si>
  <si>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</si>
  <si>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</si>
  <si>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</si>
  <si>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</si>
  <si>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</si>
  <si>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</si>
  <si>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</si>
  <si>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</si>
  <si>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</si>
  <si>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</si>
  <si>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</si>
  <si>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</si>
  <si>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</si>
  <si>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</si>
  <si>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</si>
  <si>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</si>
  <si>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</si>
  <si>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</si>
  <si>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</si>
  <si>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</si>
  <si>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</si>
  <si>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</si>
  <si>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</si>
  <si>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</si>
  <si>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</si>
  <si>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</si>
  <si>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</si>
  <si>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</si>
  <si>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</si>
  <si>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</si>
  <si>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</si>
  <si>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</si>
  <si>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</si>
  <si>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</si>
  <si>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</si>
  <si>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</si>
  <si>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</si>
  <si>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</si>
  <si>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</si>
  <si>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</si>
  <si>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</si>
  <si>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</si>
  <si>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</si>
  <si>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</si>
  <si>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</si>
  <si>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</si>
  <si>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</si>
  <si>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</si>
  <si>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</si>
  <si>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</si>
  <si>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</si>
  <si>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</si>
  <si>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</si>
  <si>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</si>
  <si>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</si>
  <si>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</si>
  <si>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</si>
  <si>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</si>
  <si>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</si>
  <si>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</si>
  <si>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</si>
  <si>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</si>
  <si>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</si>
  <si>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</si>
  <si>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</si>
  <si>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</si>
  <si>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</si>
  <si>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</si>
  <si>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</si>
  <si>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</si>
  <si>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</si>
  <si>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</si>
  <si>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</si>
  <si>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</si>
  <si>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</si>
  <si>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</si>
  <si>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</si>
  <si>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</si>
  <si>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</si>
  <si>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</si>
  <si>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</si>
  <si>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</si>
  <si>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</si>
  <si>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</si>
  <si>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</si>
  <si>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</si>
  <si>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</si>
  <si>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</si>
  <si>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</si>
  <si>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</si>
  <si>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</si>
  <si>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</si>
  <si>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</si>
  <si>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</si>
  <si>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</si>
  <si>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</si>
  <si>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</si>
  <si>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</si>
  <si>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</si>
  <si>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</si>
  <si>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</si>
  <si>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</si>
  <si>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</si>
  <si>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</si>
  <si>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</si>
  <si>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</si>
  <si>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</si>
  <si>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</si>
  <si>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</si>
  <si>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</si>
  <si>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</si>
  <si>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</si>
  <si>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</si>
  <si>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</si>
  <si>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</si>
  <si>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</si>
  <si>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</si>
  <si>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</si>
  <si>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</si>
  <si>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</si>
  <si>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</si>
  <si>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</si>
  <si>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</si>
  <si>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</si>
  <si>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</si>
  <si>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</si>
  <si>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</si>
  <si>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</si>
  <si>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</si>
  <si>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</si>
  <si>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</si>
  <si>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</si>
  <si>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</si>
  <si>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</si>
  <si>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</si>
  <si>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</si>
  <si>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</si>
  <si>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</si>
  <si>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</si>
  <si>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</si>
  <si>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</si>
  <si>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</si>
  <si>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</si>
  <si>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</si>
  <si>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</si>
  <si>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</si>
  <si>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</si>
  <si>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</si>
  <si>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</si>
  <si>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</si>
  <si>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</si>
  <si>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</si>
  <si>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</si>
  <si>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</si>
  <si>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</si>
  <si>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</si>
  <si>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</si>
  <si>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</si>
  <si>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</si>
  <si>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</si>
  <si>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</si>
  <si>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</si>
  <si>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</si>
  <si>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</si>
  <si>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</si>
  <si>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</si>
  <si>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</si>
  <si>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</si>
  <si>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</si>
  <si>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</si>
  <si>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</si>
  <si>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</si>
  <si>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</si>
  <si>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</si>
  <si>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</si>
  <si>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</si>
  <si>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</si>
  <si>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</si>
  <si>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</si>
  <si>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</si>
  <si>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</si>
  <si>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</si>
  <si>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</si>
  <si>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</si>
  <si>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</si>
  <si>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</si>
  <si>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</si>
  <si>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</si>
  <si>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</si>
  <si>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</si>
  <si>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</si>
  <si>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</si>
  <si>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</si>
  <si>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</si>
  <si>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</si>
  <si>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</si>
  <si>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</si>
  <si>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</si>
  <si>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</si>
  <si>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</si>
  <si>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</si>
  <si>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</si>
  <si>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</si>
  <si>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</si>
  <si>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</si>
  <si>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</si>
  <si>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</si>
  <si>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</si>
  <si>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</si>
  <si>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</si>
  <si>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</si>
  <si>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</si>
  <si>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</si>
  <si>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</si>
  <si>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</si>
  <si>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</si>
  <si>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</si>
  <si>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</si>
  <si>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</si>
  <si>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</si>
  <si>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</si>
  <si>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</si>
  <si>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</si>
  <si>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</si>
  <si>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</si>
  <si>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</si>
  <si>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</si>
  <si>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</si>
  <si>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</si>
  <si>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</si>
  <si>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</si>
  <si>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</si>
  <si>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</si>
  <si>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</si>
  <si>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</si>
  <si>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</si>
  <si>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</si>
  <si>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</si>
  <si>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</si>
  <si>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</si>
  <si>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</si>
  <si>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</si>
  <si>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</si>
  <si>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</si>
  <si>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</si>
  <si>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</si>
  <si>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</si>
  <si>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</si>
  <si>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</si>
  <si>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</si>
  <si>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</si>
  <si>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</si>
  <si>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</si>
  <si>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</si>
  <si>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</si>
  <si>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</si>
  <si>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</si>
  <si>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</si>
  <si>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</si>
  <si>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</si>
  <si>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</si>
  <si>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</si>
  <si>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</si>
  <si>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</si>
  <si>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</si>
  <si>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</si>
  <si>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</si>
  <si>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</si>
  <si>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</si>
  <si>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</si>
  <si>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</si>
  <si>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</si>
  <si>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</si>
  <si>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</si>
  <si>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</si>
  <si>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</si>
  <si>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</si>
  <si>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</si>
  <si>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</si>
  <si>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</si>
  <si>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</si>
  <si>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</si>
  <si>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</si>
  <si>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</si>
  <si>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</si>
  <si>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</si>
  <si>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</si>
  <si>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</si>
  <si>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</si>
  <si>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</si>
  <si>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</si>
  <si>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</si>
  <si>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</si>
  <si>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</si>
  <si>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</si>
  <si>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</si>
  <si>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</si>
  <si>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</si>
  <si>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</si>
  <si>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</si>
  <si>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</si>
  <si>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</si>
  <si>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</si>
  <si>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</si>
  <si>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</si>
  <si>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</si>
  <si>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</si>
  <si>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</si>
  <si>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</si>
  <si>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</si>
  <si>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</si>
  <si>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</si>
  <si>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</si>
  <si>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</si>
  <si>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</si>
  <si>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</si>
  <si>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</si>
  <si>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</si>
  <si>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</si>
  <si>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</si>
  <si>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</si>
  <si>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</si>
  <si>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</si>
  <si>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</si>
  <si>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</si>
  <si>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</si>
  <si>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</si>
  <si>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</si>
  <si>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</si>
  <si>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</si>
  <si>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</si>
  <si>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</si>
  <si>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</si>
  <si>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</si>
  <si>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</si>
  <si>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</si>
  <si>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</si>
  <si>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</si>
  <si>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</si>
  <si>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</si>
  <si>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</si>
  <si>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</si>
  <si>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</si>
  <si>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</si>
  <si>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</si>
  <si>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</si>
  <si>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</si>
  <si>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</si>
  <si>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</si>
  <si>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</si>
  <si>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</si>
  <si>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</si>
  <si>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</si>
  <si>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</si>
  <si>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</si>
  <si>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</si>
  <si>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</si>
  <si>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</si>
  <si>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</si>
  <si>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</si>
  <si>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</si>
  <si>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</si>
  <si>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</si>
  <si>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</si>
  <si>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</si>
  <si>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</si>
  <si>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</si>
  <si>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</si>
  <si>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</si>
  <si>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</si>
  <si>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</si>
  <si>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</si>
  <si>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</si>
  <si>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</si>
  <si>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</si>
  <si>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</si>
  <si>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</si>
  <si>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</si>
  <si>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</si>
  <si>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</si>
  <si>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</si>
  <si>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</si>
  <si>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</si>
  <si>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</si>
  <si>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</si>
  <si>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</si>
  <si>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</si>
  <si>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</si>
  <si>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</si>
  <si>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</si>
  <si>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</si>
  <si>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</si>
  <si>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</si>
  <si>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</si>
  <si>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</si>
  <si>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</si>
  <si>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</si>
  <si>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</si>
  <si>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</si>
  <si>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</si>
  <si>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</si>
  <si>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</si>
  <si>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</si>
  <si>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</si>
  <si>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</si>
  <si>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</si>
  <si>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</si>
  <si>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</si>
  <si>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</si>
  <si>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</si>
  <si>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</si>
  <si>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</si>
  <si>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</si>
  <si>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</si>
  <si>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</si>
  <si>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</si>
  <si>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</si>
  <si>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</si>
  <si>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</si>
  <si>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</si>
  <si>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</si>
  <si>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</si>
  <si>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</si>
  <si>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</si>
  <si>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</si>
  <si>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</si>
  <si>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</si>
  <si>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</si>
  <si>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</si>
  <si>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</si>
  <si>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</si>
  <si>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</si>
  <si>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</si>
  <si>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</si>
  <si>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</si>
  <si>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</si>
  <si>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</si>
  <si>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</si>
  <si>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</si>
  <si>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</si>
  <si>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</si>
  <si>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</si>
  <si>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</si>
  <si>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</si>
  <si>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</si>
  <si>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</si>
  <si>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</si>
  <si>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</si>
  <si>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</si>
  <si>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</si>
  <si>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</si>
  <si>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</si>
  <si>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</si>
  <si>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</si>
  <si>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</si>
  <si>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</si>
  <si>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</si>
  <si>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</si>
  <si>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</si>
  <si>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</si>
  <si>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</si>
  <si>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</si>
  <si>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</si>
  <si>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</si>
  <si>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</si>
  <si>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</si>
  <si>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</si>
  <si>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</si>
  <si>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</si>
  <si>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</si>
  <si>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</si>
  <si>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</si>
  <si>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</si>
  <si>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</si>
  <si>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</si>
  <si>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</si>
  <si>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</si>
  <si>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</si>
  <si>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</si>
  <si>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</si>
  <si>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</si>
  <si>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</si>
  <si>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</si>
  <si>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</si>
  <si>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</si>
  <si>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</si>
  <si>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</si>
  <si>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</si>
  <si>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</si>
  <si>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</si>
  <si>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</si>
  <si>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</si>
  <si>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</si>
  <si>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</si>
  <si>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</si>
  <si>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</si>
  <si>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</si>
  <si>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</si>
  <si>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</si>
  <si>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</si>
  <si>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</si>
  <si>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</si>
  <si>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</si>
  <si>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</si>
  <si>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</si>
  <si>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</si>
  <si>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</si>
  <si>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</si>
  <si>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</si>
  <si>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</si>
  <si>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</si>
  <si>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</si>
  <si>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</si>
  <si>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</si>
  <si>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</si>
  <si>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</si>
  <si>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</si>
  <si>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</si>
  <si>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</si>
  <si>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</si>
  <si>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</si>
  <si>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</si>
  <si>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</si>
  <si>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</si>
  <si>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</si>
  <si>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</si>
  <si>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</si>
  <si>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</si>
  <si>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</si>
  <si>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</si>
  <si>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</si>
  <si>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</si>
  <si>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</si>
  <si>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</si>
  <si>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</si>
  <si>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</si>
  <si>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</si>
  <si>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</si>
  <si>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</si>
  <si>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</si>
  <si>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</si>
  <si>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</si>
  <si>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</si>
  <si>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</si>
  <si>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</si>
  <si>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</si>
  <si>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</si>
  <si>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</si>
  <si>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</si>
  <si>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</si>
  <si>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</si>
  <si>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</si>
  <si>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</si>
  <si>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</si>
  <si>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</si>
  <si>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</si>
  <si>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</si>
  <si>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</si>
  <si>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</si>
  <si>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</si>
  <si>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</si>
  <si>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</si>
  <si>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</si>
  <si>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</si>
  <si>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</si>
  <si>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</si>
  <si>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</si>
  <si>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</si>
  <si>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</si>
  <si>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</si>
  <si>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</si>
  <si>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</si>
  <si>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</si>
  <si>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</si>
  <si>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</si>
  <si>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</si>
  <si>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</si>
  <si>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</si>
  <si>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</si>
  <si>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</si>
  <si>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</si>
  <si>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</si>
  <si>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</si>
  <si>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</si>
  <si>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</si>
  <si>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</si>
  <si>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</si>
  <si>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</si>
  <si>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</si>
  <si>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</si>
  <si>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</si>
  <si>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</si>
  <si>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</si>
  <si>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</si>
  <si>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</si>
  <si>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</si>
  <si>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</si>
  <si>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</si>
  <si>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</si>
  <si>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</si>
  <si>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</si>
  <si>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</si>
  <si>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</si>
  <si>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</si>
  <si>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</si>
  <si>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</si>
  <si>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</si>
  <si>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</si>
  <si>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</si>
  <si>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</si>
  <si>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</si>
  <si>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</si>
  <si>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</si>
  <si>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</si>
  <si>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</si>
  <si>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</si>
  <si>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</si>
  <si>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</si>
  <si>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</si>
  <si>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</si>
  <si>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</si>
  <si>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</si>
  <si>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</si>
  <si>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</si>
  <si>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</si>
  <si>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</si>
  <si>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</si>
  <si>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</si>
  <si>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</si>
  <si>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</si>
  <si>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</si>
  <si>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</si>
  <si>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</si>
  <si>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</si>
  <si>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</si>
  <si>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</si>
  <si>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</si>
  <si>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</si>
  <si>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</si>
  <si>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</si>
  <si>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</si>
  <si>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</si>
  <si>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</si>
  <si>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</si>
  <si>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</si>
  <si>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</si>
  <si>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</si>
  <si>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</si>
  <si>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</si>
  <si>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</si>
  <si>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</si>
  <si>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</si>
  <si>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</si>
  <si>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</si>
  <si>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</si>
  <si>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</si>
  <si>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</si>
  <si>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</si>
  <si>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</si>
  <si>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</si>
  <si>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</si>
  <si>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</si>
  <si>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</si>
  <si>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</si>
  <si>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</si>
  <si>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</si>
  <si>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</si>
  <si>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</si>
  <si>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</si>
  <si>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</si>
  <si>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</si>
  <si>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</si>
  <si>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</si>
  <si>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</si>
  <si>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</si>
  <si>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</si>
  <si>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</si>
  <si>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</si>
  <si>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</si>
  <si>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</si>
  <si>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</si>
  <si>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</si>
  <si>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</si>
  <si>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</si>
  <si>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</si>
  <si>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</si>
  <si>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</si>
  <si>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</si>
  <si>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</si>
  <si>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</si>
  <si>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</si>
  <si>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</si>
  <si>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</si>
  <si>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</si>
  <si>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</si>
  <si>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</si>
  <si>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</si>
  <si>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</si>
  <si>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</si>
  <si>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</si>
  <si>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</si>
  <si>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</si>
  <si>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</si>
  <si>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</si>
  <si>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</si>
  <si>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</si>
  <si>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</si>
  <si>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</si>
  <si>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</si>
  <si>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</si>
  <si>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</si>
  <si>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</si>
  <si>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</si>
  <si>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</si>
  <si>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</si>
  <si>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</si>
  <si>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</si>
  <si>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</si>
  <si>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</si>
  <si>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</si>
  <si>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</si>
  <si>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</si>
  <si>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</si>
  <si>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</si>
  <si>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</si>
  <si>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</si>
  <si>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</si>
  <si>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</si>
  <si>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</si>
  <si>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</si>
  <si>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</si>
  <si>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</si>
  <si>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</si>
  <si>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</si>
  <si>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</si>
  <si>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</si>
  <si>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</si>
  <si>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</si>
  <si>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</si>
  <si>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</si>
  <si>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</si>
  <si>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</si>
  <si>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</si>
  <si>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</si>
  <si>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</si>
  <si>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</si>
  <si>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</si>
  <si>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</si>
  <si>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</si>
  <si>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</si>
  <si>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</si>
  <si>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</si>
  <si>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</si>
  <si>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</si>
  <si>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</si>
  <si>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</si>
  <si>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</si>
  <si>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</si>
  <si>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</si>
  <si>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</si>
  <si>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</si>
  <si>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</si>
  <si>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</si>
  <si>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</si>
  <si>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</si>
  <si>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</si>
  <si>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</si>
  <si>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</si>
  <si>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</si>
  <si>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</si>
  <si>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</si>
  <si>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</si>
  <si>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</si>
  <si>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</si>
  <si>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</si>
  <si>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</si>
  <si>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</si>
  <si>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</si>
  <si>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</si>
  <si>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</si>
  <si>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</si>
  <si>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</si>
  <si>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</si>
  <si>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</si>
  <si>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</si>
  <si>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</si>
  <si>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</si>
  <si>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</si>
  <si>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</si>
  <si>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</si>
  <si>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</si>
  <si>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</si>
  <si>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</si>
  <si>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</si>
  <si>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</si>
  <si>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</si>
  <si>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</si>
  <si>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</si>
  <si>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</si>
  <si>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</si>
  <si>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</si>
  <si>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</si>
  <si>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</si>
  <si>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</si>
  <si>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</si>
  <si>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</si>
  <si>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</si>
  <si>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</si>
  <si>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</si>
  <si>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</si>
  <si>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</si>
  <si>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</si>
  <si>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</si>
  <si>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</si>
  <si>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</si>
  <si>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</si>
  <si>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</si>
  <si>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</si>
  <si>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</si>
  <si>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</si>
  <si>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</si>
  <si>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</si>
  <si>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</si>
  <si>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</si>
  <si>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</si>
  <si>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</si>
  <si>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</si>
  <si>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</si>
  <si>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</si>
  <si>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</si>
  <si>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</si>
  <si>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</si>
  <si>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</si>
  <si>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</si>
  <si>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</si>
  <si>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</si>
  <si>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</si>
  <si>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</si>
  <si>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</si>
  <si>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</si>
  <si>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</si>
  <si>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</si>
  <si>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</si>
  <si>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</si>
  <si>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</si>
  <si>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</si>
  <si>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</si>
  <si>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</si>
  <si>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</si>
  <si>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</si>
  <si>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</si>
  <si>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</si>
  <si>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</si>
  <si>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</si>
  <si>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</si>
  <si>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</si>
  <si>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</si>
  <si>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</si>
  <si>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</si>
  <si>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</si>
  <si>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</si>
  <si>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</si>
  <si>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</si>
  <si>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</si>
  <si>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</si>
  <si>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</si>
  <si>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</si>
  <si>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</si>
  <si>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</si>
  <si>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</si>
  <si>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</si>
  <si>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</si>
  <si>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</si>
  <si>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</si>
  <si>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</si>
  <si>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</si>
  <si>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</si>
  <si>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</si>
  <si>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</si>
  <si>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</si>
  <si>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</si>
  <si>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</si>
  <si>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</si>
  <si>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</si>
  <si>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</si>
  <si>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</si>
  <si>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</si>
  <si>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</si>
  <si>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</si>
  <si>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</si>
  <si>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</si>
  <si>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</si>
  <si>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</si>
  <si>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</si>
  <si>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</si>
  <si>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</si>
  <si>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</si>
  <si>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</si>
  <si>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</si>
  <si>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</si>
  <si>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</si>
  <si>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</si>
  <si>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</si>
  <si>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</si>
  <si>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</si>
  <si>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</si>
  <si>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</si>
  <si>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</si>
  <si>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</si>
  <si>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</si>
  <si>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</si>
  <si>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</si>
  <si>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</si>
  <si>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</si>
  <si>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</si>
  <si>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</si>
  <si>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</si>
  <si>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</si>
  <si>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</si>
  <si>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</si>
  <si>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</si>
  <si>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</si>
  <si>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</si>
  <si>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</si>
  <si>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</si>
  <si>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</si>
  <si>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</si>
  <si>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</si>
  <si>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</si>
  <si>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</si>
  <si>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</si>
  <si>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</si>
  <si>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</si>
  <si>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</si>
  <si>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</si>
  <si>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</si>
  <si>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</si>
  <si>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</si>
  <si>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</si>
  <si>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</si>
  <si>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</si>
  <si>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</si>
  <si>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</si>
  <si>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</si>
  <si>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</si>
  <si>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</si>
  <si>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</si>
  <si>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</si>
  <si>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</si>
  <si>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</si>
  <si>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</si>
  <si>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</si>
  <si>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</si>
  <si>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</si>
  <si>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</si>
  <si>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</si>
  <si>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</si>
  <si>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</si>
  <si>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</si>
  <si>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</si>
  <si>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</si>
  <si>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</si>
  <si>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</si>
  <si>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</si>
  <si>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</si>
  <si>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</si>
  <si>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</si>
  <si>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</si>
  <si>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</si>
  <si>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</si>
  <si>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</si>
  <si>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</si>
  <si>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</si>
  <si>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</si>
  <si>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</si>
  <si>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</si>
  <si>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</si>
  <si>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</si>
  <si>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</si>
  <si>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</si>
  <si>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</si>
  <si>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</si>
  <si>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</si>
  <si>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</si>
  <si>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</si>
  <si>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</si>
  <si>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</si>
  <si>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</si>
  <si>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</si>
  <si>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</si>
  <si>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</si>
  <si>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</si>
  <si>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</si>
  <si>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</si>
  <si>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</si>
  <si>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</si>
  <si>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</si>
  <si>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</si>
  <si>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</si>
  <si>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</si>
  <si>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</si>
  <si>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</si>
  <si>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</si>
  <si>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</si>
  <si>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</si>
  <si>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</si>
  <si>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</si>
  <si>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</si>
  <si>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</si>
  <si>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</si>
  <si>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</si>
  <si>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</si>
  <si>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</si>
  <si>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</si>
  <si>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</si>
  <si>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</si>
  <si>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</si>
  <si>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</si>
  <si>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</si>
  <si>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</si>
  <si>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</si>
  <si>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</si>
  <si>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</si>
  <si>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</si>
  <si>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</si>
  <si>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</si>
  <si>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</si>
  <si>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</si>
  <si>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</si>
  <si>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</si>
  <si>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</si>
  <si>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</si>
  <si>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</si>
  <si>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</si>
  <si>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</si>
  <si>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</si>
  <si>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</si>
  <si>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</si>
  <si>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</si>
  <si>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</si>
  <si>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</si>
  <si>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</si>
  <si>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</si>
  <si>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</si>
  <si>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</si>
  <si>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</si>
  <si>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</si>
  <si>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</si>
  <si>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</si>
  <si>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</si>
  <si>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</si>
  <si>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</si>
  <si>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</si>
  <si>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</si>
  <si>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</si>
  <si>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</si>
  <si>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</si>
  <si>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</si>
  <si>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</si>
  <si>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</si>
  <si>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</si>
  <si>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</si>
  <si>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</si>
  <si>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</si>
  <si>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</si>
  <si>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</si>
  <si>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</si>
  <si>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</si>
  <si>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</si>
  <si>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</si>
  <si>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</si>
  <si>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</si>
  <si>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</si>
  <si>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</si>
  <si>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</si>
  <si>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</si>
  <si>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</si>
  <si>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</si>
  <si>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</si>
  <si>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</si>
  <si>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</si>
  <si>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</si>
  <si>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</si>
  <si>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</si>
  <si>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</si>
  <si>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</si>
  <si>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</si>
  <si>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</si>
  <si>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</si>
  <si>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</si>
  <si>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</si>
  <si>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</si>
  <si>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</si>
  <si>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</si>
  <si>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</si>
  <si>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</si>
  <si>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</si>
  <si>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</si>
  <si>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</si>
  <si>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</si>
  <si>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</si>
  <si>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</si>
  <si>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</si>
  <si>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</si>
  <si>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</si>
  <si>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</si>
  <si>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</si>
  <si>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</si>
  <si>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</si>
  <si>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</si>
  <si>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</si>
  <si>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</si>
  <si>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</si>
  <si>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</si>
  <si>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</si>
  <si>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</si>
  <si>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</si>
  <si>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</si>
  <si>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</si>
  <si>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</si>
  <si>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</si>
  <si>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</si>
  <si>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</si>
  <si>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</si>
  <si>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</si>
  <si>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</si>
  <si>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</si>
  <si>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</si>
  <si>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</si>
  <si>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</si>
  <si>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</si>
  <si>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</si>
  <si>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</si>
  <si>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</si>
  <si>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</si>
  <si>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</si>
  <si>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</si>
  <si>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</si>
  <si>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</si>
  <si>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</si>
  <si>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</si>
  <si>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</si>
  <si>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</si>
  <si>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</si>
  <si>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</si>
  <si>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</si>
  <si>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</si>
  <si>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</si>
  <si>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</si>
  <si>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</si>
  <si>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</si>
  <si>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</si>
  <si>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</si>
  <si>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</si>
  <si>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</si>
  <si>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</si>
  <si>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</si>
  <si>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</si>
  <si>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</si>
  <si>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</si>
  <si>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</si>
  <si>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</si>
  <si>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</si>
  <si>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</si>
  <si>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</si>
  <si>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</si>
  <si>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</si>
  <si>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</si>
  <si>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</si>
  <si>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</si>
  <si>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</si>
  <si>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</si>
  <si>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</si>
  <si>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</si>
  <si>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</si>
  <si>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</si>
  <si>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</si>
  <si>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</si>
  <si>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</si>
  <si>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</si>
  <si>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</si>
  <si>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</si>
  <si>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</si>
  <si>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</si>
  <si>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</si>
  <si>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</si>
  <si>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</si>
  <si>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</si>
  <si>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</si>
  <si>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</si>
  <si>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</si>
  <si>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</si>
  <si>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</si>
  <si>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</si>
  <si>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</si>
  <si>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</si>
  <si>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</si>
  <si>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</si>
  <si>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</si>
  <si>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</si>
  <si>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</si>
  <si>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</si>
  <si>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</si>
  <si>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</si>
  <si>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</si>
  <si>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</si>
  <si>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</si>
  <si>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</si>
  <si>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</si>
  <si>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</si>
  <si>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</si>
  <si>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</si>
  <si>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</si>
  <si>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</si>
  <si>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</si>
  <si>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</si>
  <si>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</si>
  <si>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</si>
  <si>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</si>
  <si>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</si>
  <si>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</si>
  <si>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</si>
  <si>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</si>
  <si>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</si>
  <si>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</si>
  <si>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</si>
  <si>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</si>
  <si>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</si>
  <si>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</si>
  <si>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</si>
  <si>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</si>
  <si>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</si>
  <si>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</si>
  <si>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</si>
  <si>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</si>
  <si>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</si>
  <si>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</si>
  <si>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</si>
  <si>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</si>
  <si>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</si>
  <si>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</si>
  <si>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</si>
  <si>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</si>
  <si>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</si>
  <si>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</si>
  <si>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</si>
  <si>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</si>
  <si>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</si>
  <si>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</si>
  <si>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</si>
  <si>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</si>
  <si>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</si>
  <si>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</si>
  <si>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</si>
  <si>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</si>
  <si>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</si>
  <si>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</si>
  <si>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</si>
  <si>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</si>
  <si>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</si>
  <si>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</si>
  <si>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</si>
  <si>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</si>
  <si>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</si>
  <si>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</si>
  <si>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</si>
  <si>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</si>
  <si>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</si>
  <si>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</si>
  <si>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</si>
  <si>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</si>
  <si>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</si>
  <si>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</si>
  <si>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</si>
  <si>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</si>
  <si>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</si>
  <si>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</si>
  <si>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</si>
  <si>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</si>
  <si>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</si>
  <si>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</si>
  <si>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</si>
  <si>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</si>
  <si>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</si>
  <si>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</si>
  <si>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</si>
  <si>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</si>
  <si>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</si>
  <si>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</si>
  <si>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</si>
  <si>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</si>
  <si>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</si>
  <si>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</si>
  <si>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</si>
  <si>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</si>
  <si>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</si>
  <si>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</si>
  <si>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</si>
  <si>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</si>
  <si>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</si>
  <si>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</si>
  <si>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</si>
  <si>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</si>
  <si>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</si>
  <si>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</si>
  <si>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</si>
  <si>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</si>
  <si>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</si>
  <si>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</si>
  <si>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</si>
  <si>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</si>
  <si>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</si>
  <si>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</si>
  <si>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</si>
  <si>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</si>
  <si>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</si>
  <si>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</si>
  <si>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</si>
  <si>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</si>
  <si>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</si>
  <si>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</si>
  <si>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</si>
  <si>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</si>
  <si>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</si>
  <si>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</si>
  <si>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</si>
  <si>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</si>
  <si>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</si>
  <si>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</si>
  <si>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</si>
  <si>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</si>
  <si>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</si>
  <si>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</si>
  <si>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</si>
  <si>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</si>
  <si>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</si>
  <si>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</si>
  <si>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</si>
  <si>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</si>
  <si>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</si>
  <si>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</si>
  <si>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</si>
  <si>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</si>
  <si>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</si>
  <si>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</si>
  <si>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</si>
  <si>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</si>
  <si>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</si>
  <si>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</si>
  <si>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</si>
  <si>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</si>
  <si>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</si>
  <si>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</si>
  <si>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</si>
  <si>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</si>
  <si>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</si>
  <si>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</si>
  <si>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</si>
  <si>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</si>
  <si>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</si>
  <si>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</si>
  <si>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</si>
  <si>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</si>
  <si>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</si>
  <si>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</si>
  <si>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</si>
  <si>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</si>
  <si>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</si>
  <si>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</si>
  <si>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</si>
  <si>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</si>
  <si>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</si>
  <si>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</si>
  <si>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</si>
  <si>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</si>
  <si>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</si>
  <si>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</si>
  <si>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</si>
  <si>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</si>
  <si>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</si>
  <si>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</si>
  <si>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</si>
  <si>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</si>
  <si>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</si>
  <si>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</si>
  <si>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</si>
  <si>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</si>
  <si>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</si>
  <si>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</si>
  <si>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</si>
  <si>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</si>
  <si>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</si>
  <si>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</si>
  <si>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</si>
  <si>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</si>
  <si>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</si>
  <si>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</si>
  <si>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</si>
  <si>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</si>
  <si>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</si>
  <si>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</si>
  <si>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</si>
  <si>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</si>
  <si>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</si>
  <si>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</si>
  <si>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</si>
  <si>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</si>
  <si>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</si>
  <si>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</si>
  <si>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</si>
  <si>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</si>
  <si>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</si>
  <si>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</si>
  <si>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</si>
  <si>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</si>
  <si>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</si>
  <si>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</si>
  <si>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</si>
  <si>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</si>
  <si>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</si>
  <si>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</si>
  <si>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</si>
  <si>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</si>
  <si>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</si>
  <si>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</si>
  <si>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</si>
  <si>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</si>
  <si>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</si>
  <si>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</si>
  <si>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</si>
  <si>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</si>
  <si>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</si>
  <si>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</si>
  <si>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</si>
  <si>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</si>
  <si>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</si>
  <si>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</si>
  <si>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</si>
  <si>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</si>
  <si>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</si>
  <si>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</si>
  <si>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</si>
  <si>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</si>
  <si>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</si>
  <si>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</si>
  <si>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</si>
  <si>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</si>
  <si>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</si>
  <si>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</si>
  <si>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</si>
  <si>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</si>
  <si>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</si>
  <si>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</si>
  <si>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</si>
  <si>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</si>
  <si>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</si>
  <si>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</si>
  <si>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</si>
  <si>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</si>
  <si>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</si>
  <si>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</si>
  <si>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</si>
  <si>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</si>
  <si>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</si>
  <si>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</si>
  <si>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</si>
  <si>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</si>
  <si>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</si>
  <si>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</si>
  <si>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</si>
  <si>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</si>
  <si>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</si>
  <si>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</si>
  <si>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</si>
  <si>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</si>
  <si>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</si>
  <si>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</si>
  <si>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</si>
  <si>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</si>
  <si>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</si>
  <si>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</si>
  <si>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</si>
  <si>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</si>
  <si>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</si>
  <si>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</si>
  <si>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</si>
  <si>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</si>
  <si>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</si>
  <si>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</si>
  <si>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</si>
  <si>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</si>
  <si>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</si>
  <si>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</si>
  <si>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</si>
  <si>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</si>
  <si>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</si>
  <si>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</si>
  <si>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</si>
  <si>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</si>
  <si>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</si>
  <si>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</si>
  <si>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</si>
  <si>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</si>
  <si>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</si>
  <si>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</si>
  <si>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</si>
  <si>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</si>
  <si>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</si>
  <si>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</si>
  <si>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</si>
  <si>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</si>
  <si>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</si>
  <si>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</si>
  <si>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</si>
  <si>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</si>
  <si>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</si>
  <si>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</si>
  <si>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</si>
  <si>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</si>
  <si>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</si>
  <si>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</si>
  <si>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</si>
  <si>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</si>
  <si>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</si>
  <si>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</si>
  <si>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</si>
  <si>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</si>
  <si>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</si>
  <si>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</si>
  <si>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</si>
  <si>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</si>
  <si>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</si>
  <si>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</si>
  <si>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</si>
  <si>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</si>
  <si>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</si>
  <si>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</si>
  <si>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</si>
  <si>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</si>
  <si>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</si>
  <si>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</si>
  <si>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</si>
  <si>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</si>
  <si>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</si>
  <si>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</si>
  <si>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</si>
  <si>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</si>
  <si>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</si>
  <si>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</si>
  <si>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</si>
  <si>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</si>
  <si>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</si>
  <si>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</si>
  <si>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</si>
  <si>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</si>
  <si>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</si>
  <si>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</si>
  <si>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</si>
  <si>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</si>
  <si>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</si>
  <si>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</si>
  <si>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</si>
  <si>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</si>
  <si>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</si>
  <si>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</si>
  <si>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</si>
  <si>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</si>
  <si>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</si>
  <si>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</si>
  <si>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</si>
  <si>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</si>
  <si>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</si>
  <si>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</si>
  <si>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</si>
  <si>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</si>
  <si>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</si>
  <si>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</si>
  <si>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</si>
  <si>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</si>
  <si>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</si>
  <si>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</si>
  <si>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</si>
  <si>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</si>
  <si>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</si>
  <si>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</si>
  <si>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</si>
  <si>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</si>
  <si>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</si>
  <si>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</si>
  <si>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</si>
  <si>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</si>
  <si>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</si>
  <si>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</si>
  <si>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</si>
  <si>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</si>
  <si>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</si>
  <si>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</si>
  <si>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</si>
  <si>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</si>
  <si>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</si>
  <si>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</si>
  <si>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</si>
  <si>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</si>
  <si>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</si>
  <si>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</si>
  <si>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</si>
  <si>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</si>
  <si>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</si>
  <si>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</si>
  <si>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</si>
  <si>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</si>
  <si>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</si>
  <si>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</si>
  <si>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</si>
  <si>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</si>
  <si>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</si>
  <si>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</si>
  <si>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</si>
  <si>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</si>
  <si>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</si>
  <si>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</si>
  <si>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</si>
  <si>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</si>
  <si>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</si>
  <si>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</si>
  <si>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</si>
  <si>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</si>
  <si>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</si>
  <si>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</si>
  <si>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</si>
  <si>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</si>
  <si>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</si>
  <si>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</si>
  <si>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</si>
  <si>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</si>
  <si>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</si>
  <si>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</si>
  <si>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</si>
  <si>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</si>
  <si>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</si>
  <si>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</si>
  <si>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</si>
  <si>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</si>
  <si>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</si>
  <si>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</si>
  <si>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</si>
  <si>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</si>
  <si>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</si>
  <si>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</si>
  <si>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</si>
  <si>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</si>
  <si>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</si>
  <si>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</si>
  <si>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</si>
  <si>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</si>
  <si>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</si>
  <si>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</si>
  <si>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</si>
  <si>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</si>
  <si>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</si>
  <si>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</si>
  <si>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</si>
  <si>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</si>
  <si>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</si>
  <si>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</si>
  <si>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</si>
  <si>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</si>
  <si>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</si>
  <si>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</si>
  <si>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</si>
  <si>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</si>
  <si>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</si>
  <si>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</si>
  <si>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</si>
  <si>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</si>
  <si>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</si>
  <si>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</si>
  <si>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</si>
  <si>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</si>
  <si>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</si>
  <si>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</si>
  <si>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</si>
  <si>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</si>
  <si>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</si>
  <si>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</si>
  <si>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</si>
  <si>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</si>
  <si>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</si>
  <si>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</si>
  <si>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</si>
  <si>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</si>
  <si>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</si>
  <si>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</si>
  <si>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</si>
  <si>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</si>
  <si>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</si>
  <si>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</si>
  <si>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</si>
  <si>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</si>
  <si>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</si>
  <si>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</si>
  <si>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</si>
  <si>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</si>
  <si>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</si>
  <si>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</si>
  <si>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</si>
  <si>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</si>
  <si>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</si>
  <si>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</si>
  <si>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</si>
  <si>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</si>
  <si>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</si>
  <si>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</si>
  <si>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</si>
  <si>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</si>
  <si>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</si>
  <si>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</si>
  <si>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</si>
  <si>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</si>
  <si>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</si>
  <si>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</si>
  <si>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</si>
  <si>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</si>
  <si>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</si>
  <si>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</si>
  <si>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</si>
  <si>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</si>
  <si>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</si>
  <si>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</si>
  <si>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</si>
  <si>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</si>
  <si>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</si>
  <si>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</si>
  <si>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</si>
  <si>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</si>
  <si>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</si>
  <si>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</si>
  <si>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</si>
  <si>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</si>
  <si>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</si>
  <si>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</si>
  <si>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</si>
  <si>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</si>
  <si>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</si>
  <si>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</si>
  <si>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</si>
  <si>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</si>
  <si>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</si>
  <si>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</si>
  <si>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</si>
  <si>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</si>
  <si>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</si>
  <si>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</si>
  <si>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</si>
  <si>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</si>
  <si>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</si>
  <si>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</si>
  <si>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</si>
  <si>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</si>
  <si>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</si>
  <si>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</si>
  <si>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</si>
  <si>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</si>
  <si>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</si>
  <si>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</si>
  <si>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</si>
  <si>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</si>
  <si>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</si>
  <si>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</si>
  <si>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</si>
  <si>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</si>
  <si>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</si>
  <si>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</si>
  <si>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</si>
  <si>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</si>
  <si>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</si>
  <si>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</si>
  <si>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</si>
  <si>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</si>
  <si>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</si>
  <si>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</si>
  <si>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</si>
  <si>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</si>
  <si>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</si>
  <si>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</si>
  <si>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</si>
  <si>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</si>
  <si>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</si>
  <si>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</si>
  <si>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</si>
  <si>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</si>
  <si>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</si>
  <si>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</si>
  <si>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</si>
  <si>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</si>
  <si>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</si>
  <si>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</si>
  <si>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</si>
  <si>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</si>
  <si>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</si>
  <si>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</si>
  <si>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</si>
  <si>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</si>
  <si>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</si>
  <si>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</si>
  <si>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</si>
  <si>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</si>
  <si>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</si>
  <si>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</si>
  <si>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</si>
  <si>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</si>
  <si>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</si>
  <si>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</si>
  <si>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</si>
  <si>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</si>
  <si>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</si>
  <si>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</si>
  <si>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</si>
  <si>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</si>
  <si>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</si>
  <si>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</si>
  <si>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</si>
  <si>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</si>
  <si>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</si>
  <si>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</si>
  <si>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</si>
  <si>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</si>
  <si>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</si>
  <si>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</si>
  <si>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</si>
  <si>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</si>
  <si>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</si>
  <si>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</si>
  <si>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</si>
  <si>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</si>
  <si>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</si>
  <si>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</si>
  <si>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</si>
  <si>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</si>
  <si>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</si>
  <si>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</si>
  <si>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</si>
  <si>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</si>
  <si>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</si>
  <si>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</si>
  <si>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</si>
  <si>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</si>
  <si>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</si>
  <si>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</si>
  <si>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</si>
  <si>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</si>
  <si>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</si>
  <si>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</si>
  <si>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</si>
  <si>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</si>
  <si>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</si>
  <si>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</si>
  <si>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</si>
  <si>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</si>
  <si>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</si>
  <si>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</si>
  <si>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</si>
  <si>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</si>
  <si>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</si>
  <si>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</si>
  <si>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</si>
  <si>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</si>
  <si>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</si>
  <si>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</si>
  <si>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</si>
  <si>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</si>
  <si>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</si>
  <si>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</si>
  <si>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</si>
  <si>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</si>
  <si>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</si>
  <si>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</si>
  <si>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</si>
  <si>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</si>
  <si>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</si>
  <si>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</si>
  <si>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</si>
  <si>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</si>
  <si>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</si>
  <si>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</si>
  <si>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</si>
  <si>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</si>
  <si>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</si>
  <si>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</si>
  <si>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</si>
  <si>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</si>
  <si>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</si>
  <si>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</si>
  <si>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</si>
  <si>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</si>
  <si>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</si>
  <si>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</si>
  <si>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</si>
  <si>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</si>
  <si>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</si>
  <si>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</si>
  <si>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</si>
  <si>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</si>
  <si>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</si>
  <si>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</si>
  <si>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</si>
  <si>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</si>
  <si>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</si>
  <si>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</si>
  <si>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</si>
  <si>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</si>
  <si>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</si>
  <si>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</si>
  <si>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</si>
  <si>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</si>
  <si>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</si>
  <si>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</si>
  <si>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</si>
  <si>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</si>
  <si>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</si>
  <si>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</si>
  <si>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</si>
  <si>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</si>
  <si>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</si>
  <si>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</si>
  <si>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</si>
  <si>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</si>
  <si>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</si>
  <si>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</si>
  <si>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</si>
  <si>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</si>
  <si>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</si>
  <si>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</si>
  <si>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</si>
  <si>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</si>
  <si>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</si>
  <si>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</si>
  <si>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</si>
  <si>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</si>
  <si>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</si>
  <si>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</si>
  <si>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</si>
  <si>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</si>
  <si>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</si>
  <si>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</si>
  <si>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</si>
  <si>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</si>
  <si>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</si>
  <si>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</si>
  <si>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</si>
  <si>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</si>
  <si>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</si>
  <si>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</si>
  <si>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</si>
  <si>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</si>
  <si>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</si>
  <si>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</si>
  <si>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</si>
  <si>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</si>
  <si>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</si>
  <si>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</si>
  <si>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</si>
  <si>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</si>
  <si>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</si>
  <si>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</si>
  <si>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</si>
  <si>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</si>
  <si>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</si>
  <si>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</si>
  <si>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</si>
  <si>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</si>
  <si>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</si>
  <si>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</si>
  <si>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</si>
  <si>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</si>
  <si>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</si>
  <si>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</si>
  <si>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</si>
  <si>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</si>
  <si>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</si>
  <si>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</si>
  <si>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</si>
  <si>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</si>
  <si>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</si>
  <si>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</si>
  <si>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</si>
  <si>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</si>
  <si>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</si>
  <si>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</si>
  <si>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</si>
  <si>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</si>
  <si>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</si>
  <si>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</si>
  <si>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</si>
  <si>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</si>
  <si>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</si>
  <si>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</si>
  <si>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</si>
  <si>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</si>
  <si>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</si>
  <si>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</si>
  <si>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</si>
  <si>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</si>
  <si>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</si>
  <si>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</si>
  <si>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</si>
  <si>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</si>
  <si>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</si>
  <si>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</si>
  <si>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</si>
  <si>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</si>
  <si>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</si>
  <si>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</si>
  <si>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</si>
  <si>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</si>
  <si>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</si>
  <si>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</si>
  <si>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</si>
  <si>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</si>
  <si>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</si>
  <si>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</si>
  <si>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</si>
  <si>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</si>
  <si>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</si>
  <si>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</si>
  <si>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</si>
  <si>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</si>
  <si>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</si>
  <si>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</si>
  <si>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</si>
  <si>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</si>
  <si>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</si>
  <si>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</si>
  <si>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</si>
  <si>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</si>
  <si>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</si>
  <si>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</si>
  <si>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</si>
  <si>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</si>
  <si>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</si>
  <si>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</si>
  <si>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</si>
  <si>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</si>
  <si>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</si>
  <si>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</si>
  <si>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</si>
  <si>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</si>
  <si>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</si>
  <si>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</si>
  <si>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</si>
  <si>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</si>
  <si>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</si>
  <si>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</si>
  <si>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</si>
  <si>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</si>
  <si>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</si>
  <si>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</si>
  <si>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</si>
  <si>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</si>
  <si>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</si>
  <si>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</si>
  <si>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</si>
  <si>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</si>
  <si>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</si>
  <si>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</si>
  <si>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</si>
  <si>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</si>
  <si>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</si>
  <si>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</si>
  <si>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</si>
  <si>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</si>
  <si>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</si>
  <si>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</si>
  <si>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</si>
  <si>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</si>
  <si>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</si>
  <si>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</si>
  <si>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</si>
  <si>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</si>
  <si>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</si>
  <si>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</si>
  <si>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</si>
  <si>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</si>
  <si>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</si>
  <si>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</si>
  <si>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</si>
  <si>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</si>
  <si>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</si>
  <si>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</si>
  <si>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</si>
  <si>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</si>
  <si>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</si>
  <si>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</si>
  <si>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</si>
  <si>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</si>
  <si>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</si>
  <si>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</si>
  <si>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</si>
  <si>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</si>
  <si>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</si>
  <si>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</si>
  <si>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</si>
  <si>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</si>
  <si>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</si>
  <si>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</si>
  <si>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</si>
  <si>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</si>
  <si>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</si>
  <si>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</si>
  <si>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</si>
  <si>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</si>
  <si>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</si>
  <si>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</si>
  <si>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</si>
  <si>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</si>
  <si>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</si>
  <si>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</si>
  <si>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</si>
  <si>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</si>
  <si>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</si>
  <si>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</si>
  <si>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</si>
  <si>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</si>
  <si>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</si>
  <si>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</si>
  <si>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</si>
  <si>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</si>
  <si>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</si>
  <si>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</si>
  <si>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</si>
  <si>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</si>
  <si>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</si>
  <si>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</si>
  <si>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</si>
  <si>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</si>
  <si>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</si>
  <si>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</si>
  <si>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</si>
  <si>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</si>
  <si>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</si>
  <si>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</si>
  <si>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</si>
  <si>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</si>
  <si>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</si>
  <si>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</si>
  <si>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</si>
  <si>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</si>
  <si>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</si>
  <si>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</si>
  <si>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</si>
  <si>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</si>
  <si>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</si>
  <si>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</si>
  <si>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</si>
  <si>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</si>
  <si>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</si>
  <si>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</si>
  <si>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</si>
  <si>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</si>
  <si>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</si>
  <si>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</si>
  <si>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</si>
  <si>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</si>
  <si>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</si>
  <si>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</si>
  <si>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</si>
  <si>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</si>
  <si>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</si>
  <si>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</si>
  <si>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</si>
  <si>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</si>
  <si>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</si>
  <si>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</si>
  <si>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</si>
  <si>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</si>
  <si>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</si>
  <si>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</si>
  <si>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</si>
  <si>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</si>
  <si>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</si>
  <si>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</si>
  <si>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</si>
  <si>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</si>
  <si>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</si>
  <si>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</si>
  <si>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</si>
  <si>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</si>
  <si>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</si>
  <si>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</si>
  <si>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</si>
  <si>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</si>
  <si>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</si>
  <si>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</si>
  <si>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</si>
  <si>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</si>
  <si>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</si>
  <si>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</si>
  <si>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</si>
  <si>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</si>
  <si>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</si>
  <si>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</si>
  <si>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</si>
  <si>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</si>
  <si>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</si>
  <si>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</si>
  <si>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</si>
  <si>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</si>
  <si>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</si>
  <si>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</si>
  <si>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</si>
  <si>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</si>
  <si>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</si>
  <si>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</si>
  <si>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</si>
  <si>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</si>
  <si>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</si>
  <si>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</si>
  <si>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</si>
  <si>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</si>
  <si>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</si>
  <si>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</si>
  <si>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</si>
  <si>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</si>
  <si>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</si>
  <si>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</si>
  <si>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</si>
  <si>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</si>
  <si>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</si>
  <si>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</si>
  <si>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</si>
  <si>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</si>
  <si>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</si>
  <si>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</si>
  <si>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</si>
  <si>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</si>
  <si>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</si>
  <si>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</si>
  <si>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</si>
  <si>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</si>
  <si>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</si>
  <si>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</si>
  <si>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</si>
  <si>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</si>
  <si>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</si>
  <si>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</si>
  <si>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</si>
  <si>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</si>
  <si>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</si>
  <si>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</si>
  <si>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</si>
  <si>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</si>
  <si>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</si>
  <si>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</si>
  <si>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</si>
  <si>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</si>
  <si>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</si>
  <si>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</si>
  <si>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</si>
  <si>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</si>
  <si>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</si>
  <si>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</si>
  <si>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</si>
  <si>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</si>
  <si>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</si>
  <si>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</si>
  <si>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</si>
  <si>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</si>
  <si>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</si>
  <si>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</si>
  <si>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</si>
  <si>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</si>
  <si>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</si>
  <si>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</si>
  <si>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</si>
  <si>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</si>
  <si>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</si>
  <si>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</si>
  <si>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</si>
  <si>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</si>
  <si>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</si>
  <si>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</si>
  <si>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</si>
  <si>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</si>
  <si>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</si>
  <si>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</si>
  <si>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</si>
  <si>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</si>
  <si>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</si>
  <si>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</si>
  <si>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</si>
  <si>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</si>
  <si>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</si>
  <si>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</si>
  <si>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</si>
  <si>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</si>
  <si>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</si>
  <si>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</si>
  <si>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</si>
  <si>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</si>
  <si>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</si>
  <si>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</si>
  <si>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</si>
  <si>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</si>
  <si>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</si>
  <si>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</si>
  <si>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</si>
  <si>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</si>
  <si>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</si>
  <si>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</si>
  <si>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</si>
  <si>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</si>
  <si>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</si>
  <si>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</si>
  <si>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</si>
  <si>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</si>
  <si>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</si>
  <si>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</si>
  <si>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</si>
  <si>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</si>
  <si>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</si>
  <si>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</si>
  <si>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</si>
  <si>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</si>
  <si>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</si>
  <si>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</si>
  <si>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</si>
  <si>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</si>
  <si>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</si>
  <si>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</si>
  <si>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</si>
  <si>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</si>
  <si>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</si>
  <si>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</si>
  <si>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</si>
  <si>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</si>
  <si>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</si>
  <si>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</si>
  <si>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</si>
  <si>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</si>
  <si>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</si>
  <si>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</si>
  <si>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</si>
  <si>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</si>
  <si>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</si>
  <si>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</si>
  <si>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</si>
  <si>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</si>
  <si>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</si>
  <si>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</si>
  <si>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</si>
  <si>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</si>
  <si>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</si>
  <si>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</si>
  <si>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</si>
  <si>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</si>
  <si>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</si>
  <si>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</si>
  <si>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</si>
  <si>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</si>
  <si>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</si>
  <si>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</si>
  <si>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</si>
  <si>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</si>
  <si>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</si>
  <si>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</si>
  <si>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</si>
  <si>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</si>
  <si>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</si>
  <si>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</si>
  <si>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</si>
  <si>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</si>
  <si>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</si>
  <si>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</si>
  <si>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</si>
  <si>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</si>
  <si>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</si>
  <si>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</si>
  <si>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</si>
  <si>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</si>
  <si>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</si>
  <si>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</si>
  <si>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</si>
  <si>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</si>
  <si>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</si>
  <si>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</si>
  <si>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</si>
  <si>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</si>
  <si>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</si>
  <si>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</si>
  <si>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</si>
  <si>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</si>
  <si>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</si>
  <si>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</si>
  <si>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</si>
  <si>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</si>
  <si>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</si>
  <si>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</si>
  <si>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</si>
  <si>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</si>
  <si>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</si>
  <si>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</si>
  <si>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</si>
  <si>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</si>
  <si>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</si>
  <si>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</si>
  <si>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</si>
  <si>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</si>
  <si>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</si>
  <si>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</si>
  <si>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</si>
  <si>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</si>
  <si>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</si>
  <si>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</si>
  <si>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</si>
  <si>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</si>
  <si>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</si>
  <si>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</si>
  <si>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</si>
  <si>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</si>
  <si>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</si>
  <si>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</si>
  <si>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</si>
  <si>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</si>
  <si>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</si>
  <si>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</si>
  <si>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</si>
  <si>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</si>
  <si>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</si>
  <si>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</si>
  <si>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</si>
  <si>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</si>
  <si>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</si>
  <si>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</si>
  <si>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</si>
  <si>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</si>
  <si>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</si>
  <si>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</si>
  <si>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</si>
  <si>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</si>
  <si>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</si>
  <si>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</si>
  <si>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</si>
  <si>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</si>
  <si>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</si>
  <si>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</si>
  <si>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</si>
  <si>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</si>
  <si>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</si>
  <si>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</si>
  <si>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</si>
  <si>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</si>
  <si>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</si>
  <si>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</si>
  <si>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</si>
  <si>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</si>
  <si>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</si>
  <si>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</si>
  <si>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</si>
  <si>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</si>
  <si>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</si>
  <si>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</si>
  <si>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</si>
  <si>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</si>
  <si>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</si>
  <si>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</si>
  <si>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</si>
  <si>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</si>
  <si>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</si>
  <si>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</si>
  <si>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</si>
  <si>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</si>
  <si>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</si>
  <si>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</si>
  <si>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</si>
  <si>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</si>
  <si>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</si>
  <si>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</si>
  <si>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</si>
  <si>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</si>
  <si>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</si>
  <si>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</si>
  <si>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</si>
  <si>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</si>
  <si>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</si>
  <si>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</si>
  <si>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</si>
  <si>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</si>
  <si>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</si>
  <si>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</si>
  <si>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</si>
  <si>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</si>
  <si>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</si>
  <si>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</si>
  <si>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</si>
  <si>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</si>
  <si>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</si>
  <si>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</si>
  <si>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</si>
  <si>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</si>
  <si>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</si>
  <si>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</si>
  <si>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</si>
  <si>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</si>
  <si>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</si>
  <si>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</si>
  <si>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</si>
  <si>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</si>
  <si>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</si>
  <si>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</si>
  <si>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</si>
  <si>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</si>
  <si>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</si>
  <si>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</si>
  <si>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</si>
  <si>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</si>
  <si>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</si>
  <si>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</si>
  <si>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</si>
  <si>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</si>
  <si>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</si>
  <si>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</si>
  <si>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</si>
  <si>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</si>
  <si>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</si>
  <si>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</si>
  <si>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</si>
  <si>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</si>
  <si>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</si>
  <si>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</si>
  <si>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</si>
  <si>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</si>
  <si>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</si>
  <si>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</si>
  <si>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</si>
  <si>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</si>
  <si>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</si>
  <si>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</si>
  <si>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</si>
  <si>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</si>
  <si>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</si>
  <si>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</si>
  <si>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</si>
  <si>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</si>
  <si>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</si>
  <si>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</si>
  <si>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</si>
  <si>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</si>
  <si>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</si>
  <si>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</si>
  <si>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</si>
  <si>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</si>
  <si>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</si>
  <si>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</si>
  <si>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</si>
  <si>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</si>
  <si>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</si>
  <si>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</si>
  <si>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</si>
  <si>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</si>
  <si>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</si>
  <si>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</si>
  <si>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</si>
  <si>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</si>
  <si>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</si>
  <si>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</si>
  <si>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</si>
  <si>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</si>
  <si>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</si>
  <si>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</si>
  <si>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</si>
  <si>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</si>
  <si>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</si>
  <si>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</si>
  <si>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</si>
  <si>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</si>
  <si>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</si>
  <si>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</si>
  <si>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</si>
  <si>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</si>
  <si>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</si>
  <si>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</si>
  <si>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</si>
  <si>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</si>
  <si>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</si>
  <si>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</si>
  <si>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</si>
  <si>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</si>
  <si>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</si>
  <si>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</si>
  <si>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</si>
  <si>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</si>
  <si>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</si>
  <si>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</si>
  <si>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</si>
  <si>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</si>
  <si>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</si>
  <si>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</si>
  <si>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</si>
  <si>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</si>
  <si>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</si>
  <si>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</si>
  <si>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</si>
  <si>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</si>
  <si>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</si>
  <si>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</si>
  <si>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</si>
  <si>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</si>
  <si>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</si>
  <si>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</si>
  <si>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</si>
  <si>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</si>
  <si>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</si>
  <si>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</si>
  <si>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</si>
  <si>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</si>
  <si>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</si>
  <si>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</si>
  <si>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</si>
  <si>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</si>
  <si>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</si>
  <si>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</si>
  <si>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</si>
  <si>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</si>
  <si>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</si>
  <si>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</si>
  <si>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</si>
  <si>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</si>
  <si>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</si>
  <si>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</si>
  <si>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</si>
  <si>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</si>
  <si>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</si>
  <si>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</si>
  <si>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</si>
  <si>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</si>
  <si>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</si>
  <si>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</si>
  <si>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</si>
  <si>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</si>
  <si>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</si>
  <si>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</si>
  <si>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</si>
  <si>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</si>
  <si>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</si>
  <si>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</si>
  <si>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</si>
  <si>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</si>
  <si>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</si>
  <si>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</si>
  <si>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</si>
  <si>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</si>
  <si>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</si>
  <si>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</si>
  <si>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</si>
  <si>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</si>
  <si>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</si>
  <si>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</si>
  <si>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</si>
  <si>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</si>
  <si>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</si>
  <si>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</si>
  <si>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</si>
  <si>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</si>
  <si>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</si>
  <si>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</si>
  <si>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</si>
  <si>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</si>
  <si>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</si>
  <si>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</si>
  <si>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</si>
  <si>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</si>
  <si>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</si>
  <si>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</si>
  <si>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</si>
  <si>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</si>
  <si>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</si>
  <si>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</si>
  <si>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</si>
  <si>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</si>
  <si>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</si>
  <si>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</si>
  <si>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</si>
  <si>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</si>
  <si>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</si>
  <si>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</si>
  <si>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</si>
  <si>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</si>
  <si>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</si>
  <si>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</si>
  <si>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</si>
  <si>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</si>
  <si>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</si>
  <si>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</si>
  <si>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</si>
  <si>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</si>
  <si>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</si>
  <si>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</si>
  <si>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</si>
  <si>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</si>
  <si>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</si>
  <si>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</si>
  <si>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</si>
  <si>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</si>
  <si>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</si>
  <si>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</si>
  <si>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</si>
  <si>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</si>
  <si>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</si>
  <si>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</si>
  <si>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</si>
  <si>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</si>
  <si>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</si>
  <si>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</si>
  <si>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</si>
  <si>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</si>
  <si>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</si>
  <si>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</si>
  <si>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</si>
  <si>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</si>
  <si>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</si>
  <si>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</si>
  <si>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</si>
  <si>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</si>
  <si>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</si>
  <si>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</si>
  <si>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</si>
  <si>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</si>
  <si>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</si>
  <si>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</si>
  <si>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</si>
  <si>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</si>
  <si>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</si>
  <si>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</si>
  <si>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</si>
  <si>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</si>
  <si>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</si>
  <si>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</si>
  <si>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</si>
  <si>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</si>
  <si>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</si>
  <si>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</si>
  <si>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</si>
  <si>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</si>
  <si>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</si>
  <si>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</si>
  <si>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</si>
  <si>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</si>
  <si>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</si>
  <si>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</si>
  <si>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</si>
  <si>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</si>
  <si>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</si>
  <si>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</si>
  <si>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</si>
  <si>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</si>
  <si>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</si>
  <si>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</si>
  <si>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</si>
  <si>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</si>
  <si>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</si>
  <si>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</si>
  <si>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</si>
  <si>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</si>
  <si>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</si>
  <si>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</si>
  <si>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</si>
  <si>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</si>
  <si>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</si>
  <si>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</si>
  <si>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</si>
  <si>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</si>
  <si>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</si>
  <si>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</si>
  <si>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</si>
  <si>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</si>
  <si>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</si>
  <si>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</si>
  <si>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</si>
  <si>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</si>
  <si>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</si>
  <si>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</si>
  <si>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</si>
  <si>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</si>
  <si>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</si>
  <si>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</si>
  <si>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</si>
  <si>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</si>
  <si>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</si>
  <si>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</si>
  <si>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</si>
  <si>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</si>
  <si>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</si>
  <si>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</si>
  <si>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</si>
  <si>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</si>
  <si>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</si>
  <si>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</si>
  <si>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</si>
  <si>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</si>
  <si>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</si>
  <si>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</si>
  <si>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</si>
  <si>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</si>
  <si>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</si>
  <si>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</si>
  <si>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</si>
  <si>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</si>
  <si>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</si>
  <si>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</si>
  <si>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</si>
  <si>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</si>
  <si>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</si>
  <si>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</si>
  <si>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</si>
  <si>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</si>
  <si>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</si>
  <si>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</si>
  <si>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</si>
  <si>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</si>
  <si>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</si>
  <si>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</si>
  <si>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</si>
  <si>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</si>
  <si>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</si>
  <si>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</si>
  <si>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</si>
  <si>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</si>
  <si>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</si>
  <si>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</si>
  <si>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</si>
  <si>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</si>
  <si>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</si>
  <si>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</si>
  <si>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</si>
  <si>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</si>
  <si>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</si>
  <si>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</si>
  <si>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</si>
  <si>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</si>
  <si>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</si>
  <si>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</si>
  <si>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</si>
  <si>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</si>
  <si>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</si>
  <si>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</si>
  <si>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</si>
  <si>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</si>
  <si>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</si>
  <si>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</si>
  <si>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</si>
  <si>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</si>
  <si>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</si>
  <si>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</si>
  <si>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</si>
  <si>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</si>
  <si>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</si>
  <si>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</si>
  <si>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</si>
  <si>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</si>
  <si>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</si>
  <si>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</si>
  <si>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</si>
  <si>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</si>
  <si>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</si>
  <si>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</si>
  <si>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</si>
  <si>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</si>
  <si>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</si>
  <si>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</si>
  <si>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</si>
  <si>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</si>
  <si>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</si>
  <si>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</si>
  <si>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</si>
  <si>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</si>
  <si>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</si>
  <si>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</si>
  <si>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</si>
  <si>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</si>
  <si>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</si>
  <si>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</si>
  <si>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</si>
  <si>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</si>
  <si>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</si>
  <si>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</si>
  <si>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</si>
  <si>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</si>
  <si>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</si>
  <si>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</si>
  <si>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</si>
  <si>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</si>
  <si>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</si>
  <si>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</si>
  <si>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</si>
  <si>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</si>
  <si>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</si>
  <si>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</si>
  <si>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</si>
  <si>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</si>
  <si>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</si>
  <si>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</si>
  <si>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</si>
  <si>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</si>
  <si>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</si>
  <si>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</si>
  <si>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</si>
  <si>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</si>
  <si>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</si>
  <si>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</si>
  <si>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</si>
  <si>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</si>
  <si>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</si>
  <si>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</si>
  <si>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</si>
  <si>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</si>
  <si>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</si>
  <si>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</si>
  <si>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</si>
  <si>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</si>
  <si>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</si>
  <si>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</si>
  <si>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</si>
  <si>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</si>
  <si>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</si>
  <si>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</si>
  <si>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</si>
  <si>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</si>
  <si>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</si>
  <si>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</si>
  <si>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</si>
  <si>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</si>
  <si>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</si>
  <si>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</si>
  <si>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</si>
  <si>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</si>
  <si>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</si>
  <si>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</si>
  <si>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</si>
  <si>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</si>
  <si>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</si>
  <si>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</si>
  <si>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</si>
  <si>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</si>
  <si>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</si>
  <si>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</si>
  <si>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</si>
  <si>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</si>
  <si>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</si>
  <si>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</si>
  <si>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</si>
  <si>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</si>
  <si>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</si>
  <si>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</si>
  <si>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</si>
  <si>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</si>
  <si>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</si>
  <si>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</si>
  <si>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</si>
  <si>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</si>
  <si>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</si>
  <si>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</si>
  <si>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</si>
  <si>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</si>
  <si>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</si>
  <si>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</si>
  <si>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</si>
  <si>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</si>
  <si>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</si>
  <si>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</si>
  <si>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</si>
  <si>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</si>
  <si>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</si>
  <si>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</si>
  <si>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</si>
  <si>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</si>
  <si>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</si>
  <si>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</si>
  <si>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</si>
  <si>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</si>
  <si>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</si>
  <si>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</si>
  <si>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</si>
  <si>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</si>
  <si>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</si>
  <si>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</si>
  <si>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</si>
  <si>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</si>
  <si>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</si>
  <si>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</si>
  <si>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</si>
  <si>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</si>
  <si>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</si>
  <si>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</si>
  <si>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</si>
  <si>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</si>
  <si>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</si>
  <si>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</si>
  <si>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</si>
  <si>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</si>
  <si>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</si>
  <si>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</si>
  <si>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</si>
  <si>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</si>
  <si>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</si>
  <si>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</si>
  <si>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</si>
  <si>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</si>
  <si>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</si>
  <si>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</si>
  <si>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</si>
  <si>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</si>
  <si>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</si>
  <si>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</si>
  <si>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</si>
  <si>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</si>
  <si>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</si>
  <si>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</si>
  <si>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</si>
  <si>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</si>
  <si>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</si>
  <si>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</si>
  <si>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</si>
  <si>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</si>
  <si>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</si>
  <si>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</si>
  <si>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</si>
  <si>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</si>
  <si>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</si>
  <si>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</si>
  <si>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</si>
  <si>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</si>
  <si>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</si>
  <si>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</si>
  <si>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</si>
  <si>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</si>
  <si>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</si>
  <si>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</si>
  <si>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</si>
  <si>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</si>
  <si>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</si>
  <si>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</si>
  <si>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</si>
  <si>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</si>
  <si>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</si>
  <si>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</si>
  <si>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</si>
  <si>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</si>
  <si>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</si>
  <si>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</si>
  <si>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</si>
  <si>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</si>
  <si>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</si>
  <si>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</si>
  <si>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</si>
  <si>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</si>
  <si>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</si>
  <si>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</si>
  <si>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</si>
  <si>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</si>
  <si>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</si>
  <si>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</si>
  <si>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</si>
  <si>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</si>
  <si>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</si>
  <si>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</si>
  <si>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</si>
  <si>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</si>
  <si>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</si>
  <si>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</si>
  <si>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</si>
  <si>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</si>
  <si>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</si>
  <si>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</si>
  <si>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</si>
  <si>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</si>
  <si>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</si>
  <si>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</si>
  <si>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</si>
  <si>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</si>
  <si>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</si>
  <si>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</si>
  <si>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</si>
  <si>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</si>
  <si>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</si>
  <si>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</si>
  <si>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</si>
  <si>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</si>
  <si>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</si>
  <si>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</si>
  <si>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</si>
  <si>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</si>
  <si>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</si>
  <si>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</si>
  <si>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</si>
  <si>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</si>
  <si>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</si>
  <si>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</si>
  <si>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</si>
  <si>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</si>
  <si>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</si>
  <si>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</si>
  <si>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</si>
  <si>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</si>
  <si>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</si>
  <si>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</si>
  <si>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</si>
  <si>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</si>
  <si>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</si>
  <si>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</si>
  <si>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</si>
  <si>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</si>
  <si>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</si>
  <si>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</si>
  <si>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</si>
  <si>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</si>
  <si>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</si>
  <si>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</si>
  <si>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</si>
  <si>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</si>
  <si>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</si>
  <si>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</si>
  <si>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</si>
  <si>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</si>
  <si>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</si>
  <si>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</si>
  <si>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</si>
  <si>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</si>
  <si>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</si>
  <si>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</si>
  <si>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</si>
  <si>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</si>
  <si>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</si>
  <si>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</si>
  <si>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</si>
  <si>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</si>
  <si>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</si>
  <si>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</si>
  <si>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</si>
  <si>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</si>
  <si>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</si>
  <si>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</si>
  <si>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</si>
  <si>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</si>
  <si>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</si>
  <si>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</si>
  <si>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</si>
  <si>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</si>
  <si>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</si>
  <si>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</si>
  <si>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</si>
  <si>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</si>
  <si>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</si>
  <si>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</si>
  <si>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</si>
  <si>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</si>
  <si>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</si>
  <si>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</si>
  <si>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</si>
  <si>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</si>
  <si>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</si>
  <si>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</si>
  <si>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</si>
  <si>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</si>
  <si>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</si>
  <si>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</si>
  <si>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</si>
  <si>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</si>
  <si>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</si>
  <si>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</si>
  <si>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</si>
  <si>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</si>
  <si>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</si>
  <si>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</si>
  <si>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</si>
  <si>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</si>
  <si>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</si>
  <si>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</si>
  <si>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</si>
  <si>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</si>
  <si>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</si>
  <si>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</si>
  <si>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</si>
  <si>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</si>
  <si>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</si>
  <si>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</si>
  <si>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</si>
  <si>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</si>
  <si>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</si>
  <si>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</si>
  <si>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</si>
  <si>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</si>
  <si>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</si>
  <si>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</si>
  <si>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</si>
  <si>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</si>
  <si>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</si>
  <si>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</si>
  <si>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</si>
  <si>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</si>
  <si>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</si>
  <si>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</si>
  <si>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</si>
  <si>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</si>
  <si>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</si>
  <si>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</si>
  <si>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</si>
  <si>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</si>
  <si>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</si>
  <si>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</si>
  <si>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</si>
  <si>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</si>
  <si>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</si>
  <si>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</si>
  <si>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</si>
  <si>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</si>
  <si>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</si>
  <si>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</si>
  <si>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</si>
  <si>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</si>
  <si>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</si>
  <si>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</si>
  <si>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</si>
  <si>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</si>
  <si>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</si>
  <si>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</si>
  <si>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</si>
  <si>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</si>
  <si>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</si>
  <si>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</si>
  <si>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</si>
  <si>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</si>
  <si>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</si>
  <si>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</si>
  <si>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</si>
  <si>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</si>
  <si>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</si>
  <si>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</si>
  <si>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</si>
  <si>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</si>
  <si>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</si>
  <si>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</si>
  <si>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</si>
  <si>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</si>
  <si>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</si>
  <si>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</si>
  <si>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</si>
  <si>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</si>
  <si>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</si>
  <si>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</si>
  <si>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</si>
  <si>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</si>
  <si>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</si>
  <si>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</si>
  <si>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</si>
  <si>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</si>
  <si>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</si>
  <si>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</si>
  <si>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</si>
  <si>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</si>
  <si>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</si>
  <si>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</si>
  <si>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</si>
  <si>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</si>
  <si>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</si>
  <si>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</si>
  <si>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</si>
  <si>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</si>
  <si>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</si>
  <si>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</si>
  <si>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</si>
  <si>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</si>
  <si>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</si>
  <si>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</si>
  <si>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</si>
  <si>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</si>
  <si>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</si>
  <si>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</si>
  <si>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</si>
  <si>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</si>
  <si>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</si>
  <si>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</si>
  <si>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</si>
  <si>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</si>
  <si>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</si>
  <si>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</si>
  <si>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</si>
  <si>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</si>
  <si>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</si>
  <si>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</si>
  <si>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</si>
  <si>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</si>
  <si>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</si>
  <si>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</si>
  <si>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</si>
  <si>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</si>
  <si>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</si>
  <si>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</si>
  <si>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</si>
  <si>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</si>
  <si>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</si>
  <si>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</si>
  <si>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</si>
  <si>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</si>
  <si>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</si>
  <si>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</si>
  <si>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</si>
  <si>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</si>
  <si>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</si>
  <si>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</si>
  <si>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</si>
  <si>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</si>
  <si>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</si>
  <si>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</si>
  <si>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</si>
  <si>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</si>
  <si>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</si>
  <si>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</si>
  <si>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</si>
  <si>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</si>
  <si>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</si>
  <si>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</si>
  <si>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</si>
  <si>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</si>
  <si>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</si>
  <si>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</si>
  <si>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</si>
  <si>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</si>
  <si>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</si>
  <si>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</si>
  <si>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</si>
  <si>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</si>
  <si>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</si>
  <si>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</si>
  <si>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</si>
  <si>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</si>
  <si>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</si>
  <si>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</si>
  <si>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</si>
  <si>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</si>
  <si>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</si>
  <si>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</si>
  <si>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</si>
  <si>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</si>
  <si>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</si>
  <si>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</si>
  <si>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</si>
  <si>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</si>
  <si>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</si>
  <si>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</si>
  <si>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</si>
  <si>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</si>
  <si>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</si>
  <si>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</si>
  <si>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</si>
  <si>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</si>
  <si>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</si>
  <si>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</si>
  <si>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</si>
  <si>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</si>
  <si>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</si>
  <si>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</si>
  <si>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</si>
  <si>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</si>
  <si>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</si>
  <si>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</si>
  <si>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</si>
  <si>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</si>
  <si>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</si>
  <si>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</si>
  <si>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</si>
  <si>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</si>
  <si>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</si>
  <si>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</si>
  <si>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</si>
  <si>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</si>
  <si>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</si>
  <si>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</si>
  <si>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</si>
  <si>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</si>
  <si>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</si>
  <si>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</si>
  <si>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</si>
  <si>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</si>
  <si>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</si>
  <si>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</si>
  <si>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</si>
  <si>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</si>
  <si>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</si>
  <si>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</si>
  <si>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</si>
  <si>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</si>
  <si>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</si>
  <si>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</si>
  <si>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</si>
  <si>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</si>
  <si>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</si>
  <si>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</si>
  <si>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</si>
  <si>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</si>
  <si>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</si>
  <si>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</si>
  <si>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</si>
  <si>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</si>
  <si>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</si>
  <si>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</si>
  <si>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</si>
  <si>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</si>
  <si>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</si>
  <si>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</si>
  <si>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</si>
  <si>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</si>
  <si>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</si>
  <si>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</si>
  <si>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</si>
  <si>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</si>
  <si>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</si>
  <si>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</si>
  <si>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</si>
  <si>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</si>
  <si>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</si>
  <si>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</si>
  <si>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</si>
  <si>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</si>
  <si>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</si>
  <si>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</si>
  <si>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</si>
  <si>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</si>
  <si>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</si>
  <si>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</si>
  <si>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</si>
  <si>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</si>
  <si>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</si>
  <si>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</si>
  <si>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</si>
  <si>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</si>
  <si>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</si>
  <si>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</si>
  <si>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</si>
  <si>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</si>
  <si>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</si>
  <si>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</si>
  <si>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</si>
  <si>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</si>
  <si>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</si>
  <si>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</si>
  <si>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</si>
  <si>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</si>
  <si>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</si>
  <si>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</si>
  <si>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</si>
  <si>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</si>
  <si>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</si>
  <si>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</si>
  <si>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</si>
  <si>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</si>
  <si>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</si>
  <si>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</si>
  <si>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</si>
  <si>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</si>
  <si>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</si>
  <si>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</si>
  <si>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</si>
  <si>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</si>
  <si>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</si>
  <si>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</si>
  <si>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</si>
  <si>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</si>
  <si>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</si>
  <si>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</si>
  <si>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</si>
  <si>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</si>
  <si>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</si>
  <si>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</si>
  <si>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</si>
  <si>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</si>
  <si>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</si>
  <si>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</si>
  <si>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</si>
  <si>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</si>
  <si>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</si>
  <si>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</si>
  <si>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</si>
  <si>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</si>
  <si>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</si>
  <si>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</si>
  <si>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</si>
  <si>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</si>
  <si>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</si>
  <si>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</si>
  <si>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</si>
  <si>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</si>
  <si>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</si>
  <si>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</si>
  <si>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</si>
  <si>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</si>
  <si>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</si>
  <si>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</si>
  <si>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</si>
  <si>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</si>
  <si>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</si>
  <si>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</si>
  <si>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</si>
  <si>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</si>
  <si>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</si>
  <si>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</si>
  <si>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</si>
  <si>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</si>
  <si>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</si>
  <si>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</si>
  <si>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</si>
  <si>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</si>
  <si>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</si>
  <si>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</si>
  <si>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</si>
  <si>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</si>
  <si>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</si>
  <si>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</si>
  <si>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</si>
  <si>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</si>
  <si>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</si>
  <si>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</si>
  <si>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</si>
  <si>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</si>
  <si>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</si>
  <si>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</si>
  <si>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</si>
  <si>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</si>
  <si>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</si>
  <si>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</si>
  <si>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</si>
  <si>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</si>
  <si>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</si>
  <si>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</si>
  <si>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</si>
  <si>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</si>
  <si>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</si>
  <si>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</si>
  <si>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</si>
  <si>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</si>
  <si>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</si>
  <si>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</si>
  <si>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</si>
  <si>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</si>
  <si>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</si>
  <si>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</si>
  <si>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</si>
  <si>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</si>
  <si>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</si>
  <si>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</si>
  <si>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</si>
  <si>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</si>
  <si>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</si>
  <si>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</si>
  <si>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</si>
  <si>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</si>
  <si>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</si>
  <si>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</si>
  <si>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</si>
  <si>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</si>
  <si>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</si>
  <si>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</si>
  <si>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</si>
  <si>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</si>
  <si>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</si>
  <si>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</si>
  <si>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</si>
  <si>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</si>
  <si>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</si>
  <si>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</si>
  <si>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</si>
  <si>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</si>
  <si>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</si>
  <si>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</si>
  <si>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</si>
  <si>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</si>
  <si>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</si>
  <si>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</si>
  <si>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</si>
  <si>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</si>
  <si>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</si>
  <si>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</si>
  <si>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</si>
  <si>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</si>
  <si>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</si>
  <si>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</si>
  <si>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</si>
  <si>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</si>
  <si>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</si>
  <si>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</si>
  <si>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</si>
  <si>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</si>
  <si>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</si>
  <si>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</si>
  <si>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</si>
  <si>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</si>
  <si>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</si>
  <si>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</si>
  <si>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</si>
  <si>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</si>
  <si>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</si>
  <si>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</si>
  <si>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</si>
  <si>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</si>
  <si>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</si>
  <si>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</si>
  <si>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</si>
  <si>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</si>
  <si>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</si>
  <si>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</si>
  <si>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</si>
  <si>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</si>
  <si>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</si>
  <si>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</si>
  <si>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</si>
  <si>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</si>
  <si>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</si>
  <si>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</si>
  <si>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</si>
  <si>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</si>
  <si>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</si>
  <si>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</si>
  <si>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</si>
  <si>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</si>
  <si>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</si>
  <si>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</si>
  <si>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</si>
  <si>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</si>
  <si>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</si>
  <si>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</si>
  <si>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</si>
  <si>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</si>
  <si>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</si>
  <si>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</si>
  <si>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</si>
  <si>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</si>
  <si>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</si>
  <si>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</si>
  <si>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</si>
  <si>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</si>
  <si>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</si>
  <si>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</si>
  <si>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</si>
  <si>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</si>
  <si>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</si>
  <si>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</si>
  <si>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</si>
  <si>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</si>
  <si>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</si>
  <si>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</si>
  <si>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</si>
  <si>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</si>
  <si>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</si>
  <si>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</si>
  <si>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</si>
  <si>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</si>
  <si>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</si>
  <si>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</si>
  <si>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</si>
  <si>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</si>
  <si>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</si>
  <si>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</si>
  <si>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</si>
  <si>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</si>
  <si>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</si>
  <si>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</si>
  <si>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</si>
  <si>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</si>
  <si>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</si>
  <si>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</si>
  <si>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</si>
  <si>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</si>
  <si>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</si>
  <si>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</si>
  <si>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</si>
  <si>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</si>
  <si>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</si>
  <si>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</si>
  <si>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</si>
  <si>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</si>
  <si>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</si>
  <si>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</si>
  <si>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</si>
  <si>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</si>
  <si>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</si>
  <si>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</si>
  <si>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</si>
  <si>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</si>
  <si>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</si>
  <si>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</si>
  <si>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</si>
  <si>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</si>
  <si>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</si>
  <si>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</si>
  <si>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</si>
  <si>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</si>
  <si>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</si>
  <si>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</si>
  <si>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</si>
  <si>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</si>
  <si>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</si>
  <si>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</si>
  <si>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</si>
  <si>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</si>
  <si>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</si>
  <si>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</si>
  <si>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</si>
  <si>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</si>
  <si>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</si>
  <si>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</si>
  <si>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</si>
  <si>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</si>
  <si>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</si>
  <si>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</si>
  <si>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</si>
  <si>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</si>
  <si>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</si>
  <si>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</si>
  <si>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</si>
  <si>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</si>
  <si>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</si>
  <si>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</si>
  <si>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</si>
  <si>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</si>
  <si>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</si>
  <si>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</si>
  <si>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</si>
  <si>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</si>
  <si>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</si>
  <si>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</si>
  <si>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</si>
  <si>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</si>
  <si>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</si>
  <si>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</si>
  <si>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</si>
  <si>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</si>
  <si>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</si>
  <si>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</si>
  <si>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</si>
  <si>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</si>
  <si>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</si>
  <si>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</si>
  <si>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</si>
  <si>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</si>
  <si>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</si>
  <si>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</si>
  <si>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</si>
  <si>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</si>
  <si>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</si>
  <si>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</si>
  <si>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</si>
  <si>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</si>
  <si>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</si>
  <si>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</si>
  <si>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</si>
  <si>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</si>
  <si>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</si>
  <si>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</si>
  <si>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</si>
  <si>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</si>
  <si>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</si>
  <si>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</si>
  <si>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</si>
  <si>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</si>
  <si>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</si>
  <si>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</si>
  <si>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</si>
  <si>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</si>
  <si>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</si>
  <si>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</si>
  <si>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</si>
  <si>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</si>
  <si>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</si>
  <si>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</si>
  <si>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</si>
  <si>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</si>
  <si>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</si>
  <si>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</si>
  <si>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</si>
  <si>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</si>
  <si>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</si>
  <si>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</si>
  <si>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</si>
  <si>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</si>
  <si>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</si>
  <si>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</si>
  <si>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</si>
  <si>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</si>
  <si>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</si>
  <si>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</si>
  <si>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</si>
  <si>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</si>
  <si>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</si>
  <si>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</si>
  <si>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</si>
  <si>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</si>
  <si>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</si>
  <si>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</si>
  <si>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</si>
  <si>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</si>
  <si>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</si>
  <si>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</si>
  <si>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</si>
  <si>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</si>
  <si>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</si>
  <si>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</si>
  <si>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</si>
  <si>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</si>
  <si>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</si>
  <si>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</si>
  <si>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</si>
  <si>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</si>
  <si>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</si>
  <si>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</si>
  <si>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</si>
  <si>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</si>
  <si>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</si>
  <si>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</si>
  <si>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</si>
  <si>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</si>
  <si>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</si>
  <si>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</si>
  <si>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</si>
  <si>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</si>
  <si>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</si>
  <si>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</si>
  <si>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</si>
  <si>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</si>
  <si>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</si>
  <si>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</si>
  <si>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</si>
  <si>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</si>
  <si>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</si>
  <si>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</si>
  <si>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</si>
  <si>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</si>
  <si>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</si>
  <si>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</si>
  <si>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</si>
  <si>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</si>
  <si>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</si>
  <si>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</si>
  <si>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</si>
  <si>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</si>
  <si>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</si>
  <si>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</si>
  <si>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</si>
  <si>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</si>
  <si>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</si>
  <si>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</si>
  <si>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</si>
  <si>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</si>
  <si>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</si>
  <si>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</si>
  <si>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</si>
  <si>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</si>
  <si>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</si>
  <si>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</si>
  <si>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</si>
  <si>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</si>
  <si>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</si>
  <si>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</si>
  <si>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</si>
  <si>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</si>
  <si>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</si>
  <si>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</si>
  <si>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</si>
  <si>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</si>
  <si>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</si>
  <si>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</si>
  <si>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</si>
  <si>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</si>
  <si>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</si>
  <si>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</si>
  <si>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</si>
  <si>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</si>
  <si>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</si>
  <si>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</si>
  <si>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</si>
  <si>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</si>
  <si>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</si>
  <si>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</si>
  <si>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</si>
  <si>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</si>
  <si>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</si>
  <si>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</si>
  <si>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</si>
  <si>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</si>
  <si>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</si>
  <si>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</si>
  <si>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</si>
  <si>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</si>
  <si>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</si>
  <si>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</si>
  <si>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</si>
  <si>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</si>
  <si>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</si>
  <si>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</si>
  <si>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</si>
  <si>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</si>
  <si>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</si>
  <si>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</si>
  <si>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</si>
  <si>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</si>
  <si>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</si>
  <si>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</si>
  <si>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</si>
  <si>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</si>
  <si>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</si>
  <si>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</si>
  <si>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</si>
  <si>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</si>
  <si>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</si>
  <si>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</si>
  <si>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</si>
  <si>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</si>
  <si>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</si>
  <si>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</si>
  <si>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</si>
  <si>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</si>
  <si>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</si>
  <si>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</si>
  <si>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</si>
  <si>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</si>
  <si>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</si>
  <si>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</si>
  <si>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</si>
  <si>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</si>
  <si>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</si>
  <si>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</si>
  <si>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</si>
  <si>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</si>
  <si>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</si>
  <si>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</si>
  <si>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</si>
  <si>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</si>
  <si>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</si>
  <si>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</si>
  <si>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</si>
  <si>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</si>
  <si>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</si>
  <si>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</si>
  <si>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</si>
  <si>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</si>
  <si>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</si>
  <si>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</si>
  <si>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</si>
  <si>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</si>
  <si>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</si>
  <si>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</si>
  <si>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</si>
  <si>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</si>
  <si>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</si>
  <si>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</si>
  <si>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</si>
  <si>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</si>
  <si>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</si>
  <si>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</si>
  <si>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</si>
  <si>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</si>
  <si>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</si>
  <si>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</si>
  <si>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</si>
  <si>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</si>
  <si>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</si>
  <si>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</si>
  <si>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</si>
  <si>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</si>
  <si>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</si>
  <si>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</si>
  <si>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</si>
  <si>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</si>
  <si>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</si>
  <si>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</si>
  <si>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</si>
  <si>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</si>
  <si>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</si>
  <si>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</si>
  <si>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</si>
  <si>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</si>
  <si>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</si>
  <si>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</si>
  <si>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</si>
  <si>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</si>
  <si>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</si>
  <si>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</si>
  <si>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</si>
  <si>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</si>
  <si>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</si>
  <si>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</si>
  <si>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</si>
  <si>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</si>
  <si>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</si>
  <si>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</si>
  <si>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</si>
  <si>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</si>
  <si>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</si>
  <si>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</si>
  <si>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</si>
  <si>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</si>
  <si>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</si>
  <si>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</si>
  <si>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</si>
  <si>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</si>
  <si>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</si>
  <si>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</si>
  <si>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</si>
  <si>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</si>
  <si>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</si>
  <si>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</si>
  <si>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</si>
  <si>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</si>
  <si>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</si>
  <si>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</si>
  <si>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</si>
  <si>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</si>
  <si>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</si>
  <si>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</si>
  <si>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</si>
  <si>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</si>
  <si>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</si>
  <si>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</si>
  <si>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</si>
  <si>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</si>
  <si>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</si>
  <si>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</si>
  <si>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</si>
  <si>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</si>
  <si>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</si>
  <si>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</si>
  <si>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</si>
  <si>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</si>
  <si>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</si>
  <si>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</si>
  <si>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</si>
  <si>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</si>
  <si>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</si>
  <si>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</si>
  <si>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</si>
  <si>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</si>
  <si>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</si>
  <si>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</si>
  <si>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</si>
  <si>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</si>
  <si>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</si>
  <si>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</si>
  <si>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</si>
  <si>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</si>
  <si>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</si>
  <si>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</si>
  <si>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</si>
  <si>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</si>
  <si>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</si>
  <si>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</si>
  <si>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</si>
  <si>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</si>
  <si>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</si>
  <si>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</si>
  <si>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</si>
  <si>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</si>
  <si>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</si>
  <si>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</si>
  <si>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</si>
  <si>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</si>
  <si>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</si>
  <si>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</si>
  <si>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</si>
  <si>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</si>
  <si>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</si>
  <si>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</si>
  <si>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</si>
  <si>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</si>
  <si>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</si>
  <si>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</si>
  <si>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</si>
  <si>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</si>
  <si>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</si>
  <si>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</si>
  <si>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</si>
  <si>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</si>
  <si>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</si>
  <si>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</si>
  <si>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</si>
  <si>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</si>
  <si>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</si>
  <si>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</si>
  <si>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</si>
  <si>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</si>
  <si>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</si>
  <si>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</si>
  <si>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</si>
  <si>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</si>
  <si>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</si>
  <si>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</si>
  <si>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</si>
  <si>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</si>
  <si>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</si>
  <si>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</si>
  <si>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</si>
  <si>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</si>
  <si>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</si>
  <si>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</si>
  <si>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</si>
  <si>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</si>
  <si>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</si>
  <si>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</si>
  <si>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</si>
  <si>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</si>
  <si>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</si>
  <si>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</si>
  <si>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</si>
  <si>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</si>
  <si>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</si>
  <si>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</si>
  <si>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</si>
  <si>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</si>
  <si>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</si>
  <si>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</si>
  <si>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</si>
  <si>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</si>
  <si>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</si>
  <si>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</si>
  <si>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</si>
  <si>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</si>
  <si>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</si>
  <si>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</si>
  <si>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</si>
  <si>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</si>
  <si>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</si>
  <si>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</si>
  <si>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</si>
  <si>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</si>
  <si>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</si>
  <si>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</si>
  <si>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</si>
  <si>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</si>
  <si>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</si>
  <si>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</si>
  <si>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</si>
  <si>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</si>
  <si>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</si>
  <si>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</si>
  <si>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</si>
  <si>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</si>
  <si>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</si>
  <si>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</si>
  <si>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</si>
  <si>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</si>
  <si>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</si>
  <si>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</si>
  <si>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</si>
  <si>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</si>
  <si>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</si>
  <si>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</si>
  <si>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</si>
  <si>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</si>
  <si>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</si>
  <si>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</si>
  <si>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</si>
  <si>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</si>
  <si>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</si>
  <si>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</si>
  <si>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</si>
  <si>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</si>
  <si>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</si>
  <si>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</si>
  <si>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</si>
  <si>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</si>
  <si>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</si>
  <si>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</si>
  <si>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</si>
  <si>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</si>
  <si>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</si>
  <si>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</si>
  <si>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</si>
  <si>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</si>
  <si>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</si>
  <si>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</si>
  <si>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</si>
  <si>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</si>
  <si>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</si>
  <si>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</si>
  <si>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</si>
  <si>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</si>
  <si>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</si>
  <si>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</si>
  <si>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</si>
  <si>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</si>
  <si>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</si>
  <si>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</si>
  <si>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</si>
  <si>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</si>
  <si>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</si>
  <si>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</si>
  <si>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</si>
  <si>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</si>
  <si>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</si>
  <si>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</si>
  <si>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</si>
  <si>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</si>
  <si>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</si>
  <si>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</si>
  <si>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</si>
  <si>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</si>
  <si>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</si>
  <si>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</si>
  <si>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</si>
  <si>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</si>
  <si>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</si>
  <si>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</si>
  <si>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</si>
  <si>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</si>
  <si>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</si>
  <si>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</si>
  <si>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</si>
  <si>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</si>
  <si>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</si>
  <si>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</si>
  <si>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</si>
  <si>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</si>
  <si>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</si>
  <si>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</si>
  <si>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</si>
  <si>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</si>
  <si>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</si>
  <si>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</si>
  <si>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</si>
  <si>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</si>
  <si>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</si>
  <si>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</si>
  <si>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</si>
  <si>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</si>
  <si>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</si>
  <si>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</si>
  <si>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</si>
  <si>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</si>
  <si>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</si>
  <si>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</si>
  <si>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</si>
  <si>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</si>
  <si>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</si>
  <si>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</si>
  <si>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</si>
  <si>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</si>
  <si>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</si>
  <si>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</si>
  <si>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</si>
  <si>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</si>
  <si>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</si>
  <si>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</si>
  <si>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</si>
  <si>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</si>
  <si>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</si>
  <si>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</si>
  <si>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</si>
  <si>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</si>
  <si>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</si>
  <si>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</si>
  <si>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</si>
  <si>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</si>
  <si>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</si>
  <si>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</si>
  <si>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</si>
  <si>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</si>
  <si>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</si>
  <si>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</si>
  <si>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</si>
  <si>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</si>
  <si>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</si>
  <si>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</si>
  <si>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</si>
  <si>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</si>
  <si>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</si>
  <si>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</si>
  <si>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</si>
  <si>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</si>
  <si>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</si>
  <si>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</si>
  <si>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</si>
  <si>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</si>
  <si>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</si>
  <si>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</si>
  <si>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</si>
  <si>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</si>
  <si>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</si>
  <si>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</si>
  <si>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</si>
  <si>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</si>
  <si>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</si>
  <si>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</si>
  <si>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</si>
  <si>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</si>
  <si>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</si>
  <si>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</si>
  <si>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</si>
  <si>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</si>
  <si>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</si>
  <si>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</si>
  <si>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</si>
  <si>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</si>
  <si>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</si>
  <si>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</si>
  <si>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</si>
  <si>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</si>
  <si>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</si>
  <si>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</si>
  <si>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</si>
  <si>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</si>
  <si>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</si>
  <si>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</si>
  <si>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</si>
  <si>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</si>
  <si>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</si>
  <si>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</si>
  <si>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</si>
  <si>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</si>
  <si>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</si>
  <si>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</si>
  <si>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</si>
  <si>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</si>
  <si>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</si>
  <si>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</si>
  <si>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</si>
  <si>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</si>
  <si>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</si>
  <si>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</si>
  <si>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</si>
  <si>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</si>
  <si>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</si>
  <si>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</si>
  <si>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</si>
  <si>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</si>
  <si>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</si>
  <si>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</si>
  <si>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</si>
  <si>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</si>
  <si>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</si>
  <si>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</si>
  <si>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</si>
  <si>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</si>
  <si>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</si>
  <si>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</si>
  <si>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</si>
  <si>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</si>
  <si>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</si>
  <si>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</si>
  <si>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</si>
  <si>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</si>
  <si>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</si>
  <si>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</si>
  <si>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</si>
  <si>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</si>
  <si>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</si>
  <si>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</si>
  <si>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</si>
  <si>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</si>
  <si>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</si>
  <si>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</si>
  <si>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</si>
  <si>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</si>
  <si>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</si>
  <si>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</si>
  <si>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</si>
  <si>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</si>
  <si>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</si>
  <si>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</si>
  <si>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</si>
  <si>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</si>
  <si>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</si>
  <si>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</si>
  <si>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</si>
  <si>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</si>
  <si>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</si>
  <si>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</si>
  <si>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</si>
  <si>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</si>
  <si>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</si>
  <si>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</si>
  <si>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</si>
  <si>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</si>
  <si>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</si>
  <si>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</si>
  <si>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</si>
  <si>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</si>
  <si>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</si>
  <si>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</si>
  <si>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</si>
  <si>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</si>
  <si>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</si>
  <si>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</si>
  <si>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</si>
  <si>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</si>
  <si>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</si>
  <si>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</si>
  <si>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</si>
  <si>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</si>
  <si>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</si>
  <si>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</si>
  <si>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</si>
  <si>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</si>
  <si>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</si>
  <si>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</si>
  <si>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</si>
  <si>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</si>
  <si>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</si>
  <si>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</si>
  <si>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</si>
  <si>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</si>
  <si>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</si>
  <si>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</si>
  <si>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</si>
  <si>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</si>
  <si>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</si>
  <si>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</si>
  <si>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</si>
  <si>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</si>
  <si>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</si>
  <si>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</si>
  <si>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</si>
  <si>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</si>
  <si>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</si>
  <si>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</si>
  <si>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</si>
  <si>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</si>
  <si>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</si>
  <si>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</si>
  <si>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</si>
  <si>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</si>
  <si>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</si>
  <si>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</si>
  <si>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</si>
  <si>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</si>
  <si>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</si>
  <si>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</si>
  <si>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</si>
  <si>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</si>
  <si>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</si>
  <si>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</si>
  <si>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</si>
  <si>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</si>
  <si>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</si>
  <si>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</si>
  <si>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</si>
  <si>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</si>
  <si>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</si>
  <si>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</si>
  <si>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</si>
  <si>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</si>
  <si>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</si>
  <si>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</si>
  <si>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</si>
  <si>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</si>
  <si>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</si>
  <si>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</si>
  <si>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</si>
  <si>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</si>
  <si>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</si>
  <si>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</si>
  <si>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</si>
  <si>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</si>
  <si>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</si>
  <si>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</si>
  <si>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</si>
  <si>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</si>
  <si>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</si>
  <si>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</si>
  <si>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</si>
  <si>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</si>
  <si>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</si>
  <si>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</si>
  <si>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</si>
  <si>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</si>
  <si>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</si>
  <si>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</si>
  <si>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</si>
  <si>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</si>
  <si>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</si>
  <si>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</si>
  <si>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</si>
  <si>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</si>
  <si>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</si>
  <si>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</si>
  <si>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</si>
  <si>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</si>
  <si>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</si>
  <si>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</si>
  <si>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</si>
  <si>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</si>
  <si>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</si>
  <si>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</si>
  <si>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</si>
  <si>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</si>
  <si>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</si>
  <si>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</si>
  <si>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</si>
  <si>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</si>
  <si>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</si>
  <si>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</si>
  <si>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</si>
  <si>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</si>
  <si>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</si>
  <si>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</si>
  <si>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</si>
  <si>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</si>
  <si>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</si>
  <si>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</si>
  <si>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</si>
  <si>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</si>
  <si>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</si>
  <si>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</si>
  <si>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</si>
  <si>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</si>
  <si>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</si>
  <si>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</si>
  <si>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</si>
  <si>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</si>
  <si>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</si>
  <si>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</si>
  <si>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</si>
  <si>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</si>
  <si>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</si>
  <si>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</si>
  <si>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</si>
  <si>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</si>
  <si>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</si>
  <si>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</si>
  <si>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</si>
  <si>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</si>
  <si>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</si>
  <si>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</si>
  <si>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</si>
  <si>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</si>
  <si>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</si>
  <si>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</si>
  <si>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</si>
  <si>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</si>
  <si>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</si>
  <si>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</si>
  <si>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</si>
  <si>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</si>
  <si>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</si>
  <si>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</si>
  <si>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</si>
  <si>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</si>
  <si>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</si>
  <si>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</si>
  <si>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</si>
  <si>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</si>
  <si>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</si>
  <si>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</si>
  <si>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</si>
  <si>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</si>
  <si>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</si>
  <si>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</si>
  <si>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</si>
  <si>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</si>
  <si>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</si>
  <si>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</si>
  <si>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</si>
  <si>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</si>
  <si>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</si>
  <si>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</si>
  <si>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</si>
  <si>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</si>
  <si>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</si>
  <si>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</si>
  <si>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</si>
  <si>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</si>
  <si>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</si>
  <si>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</si>
  <si>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</si>
  <si>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</si>
  <si>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</si>
  <si>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</si>
  <si>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</si>
  <si>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</si>
  <si>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</si>
  <si>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</si>
  <si>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</si>
  <si>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</si>
  <si>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</si>
  <si>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</si>
  <si>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</si>
  <si>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</si>
  <si>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</si>
  <si>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</si>
  <si>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</si>
  <si>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</si>
  <si>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</si>
  <si>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</si>
  <si>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</si>
  <si>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</si>
  <si>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</si>
  <si>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</si>
  <si>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</si>
  <si>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</si>
  <si>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</si>
  <si>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</si>
  <si>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</si>
  <si>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</si>
  <si>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</si>
  <si>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</si>
  <si>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</si>
  <si>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</si>
  <si>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</si>
  <si>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</si>
  <si>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</si>
  <si>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</si>
  <si>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</si>
  <si>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</si>
  <si>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</si>
  <si>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</si>
  <si>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</si>
  <si>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</si>
  <si>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</si>
  <si>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</si>
  <si>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</si>
  <si>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</si>
  <si>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</si>
  <si>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</si>
  <si>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</si>
  <si>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</si>
  <si>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</si>
  <si>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</si>
  <si>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</si>
  <si>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</si>
  <si>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</si>
  <si>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</si>
  <si>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</si>
  <si>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</si>
  <si>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</si>
  <si>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</si>
  <si>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</si>
  <si>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</si>
  <si>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</si>
  <si>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</si>
  <si>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</si>
  <si>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</si>
  <si>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</si>
  <si>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</si>
  <si>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</si>
  <si>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</si>
  <si>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</si>
  <si>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</si>
  <si>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</si>
  <si>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</si>
  <si>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</si>
  <si>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</si>
  <si>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</si>
  <si>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</si>
  <si>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</si>
  <si>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</si>
  <si>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</si>
  <si>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</si>
  <si>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</si>
  <si>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</si>
  <si>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</si>
  <si>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</si>
  <si>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</si>
  <si>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</si>
  <si>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</si>
  <si>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</si>
  <si>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</si>
  <si>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</si>
  <si>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</si>
  <si>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</si>
  <si>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</si>
  <si>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</si>
  <si>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</si>
  <si>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</si>
  <si>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</si>
  <si>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</si>
  <si>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</si>
  <si>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</si>
  <si>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</si>
  <si>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</si>
  <si>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</si>
  <si>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</si>
  <si>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</si>
  <si>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</si>
  <si>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</si>
  <si>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</si>
  <si>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</si>
  <si>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</si>
  <si>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</si>
  <si>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</si>
  <si>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</si>
  <si>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</si>
  <si>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</si>
  <si>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</si>
  <si>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</si>
  <si>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</si>
  <si>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</si>
  <si>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</si>
  <si>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</si>
  <si>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</si>
  <si>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</si>
  <si>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</si>
  <si>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</si>
  <si>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</si>
  <si>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</si>
  <si>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</si>
  <si>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</si>
  <si>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</si>
  <si>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</si>
  <si>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</si>
  <si>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</si>
  <si>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</si>
  <si>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</si>
  <si>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</si>
  <si>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</si>
  <si>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</si>
  <si>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</si>
  <si>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</si>
  <si>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</si>
  <si>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</si>
  <si>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</si>
  <si>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</si>
  <si>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</si>
  <si>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</si>
  <si>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</si>
  <si>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</si>
  <si>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</si>
  <si>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</si>
  <si>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</si>
  <si>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</si>
  <si>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</si>
  <si>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</si>
  <si>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</si>
  <si>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</si>
  <si>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</si>
  <si>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</si>
  <si>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</si>
  <si>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</si>
  <si>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</si>
  <si>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</si>
  <si>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</si>
  <si>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</si>
  <si>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</si>
  <si>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</si>
  <si>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</si>
  <si>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</si>
  <si>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</si>
  <si>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</si>
  <si>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</si>
  <si>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</si>
  <si>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</si>
  <si>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</si>
  <si>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</si>
  <si>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</si>
  <si>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</si>
  <si>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</si>
  <si>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</si>
  <si>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</si>
  <si>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</si>
  <si>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</si>
  <si>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</si>
  <si>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</si>
  <si>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</si>
  <si>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</si>
  <si>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</si>
  <si>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</si>
  <si>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</si>
  <si>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</si>
  <si>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</si>
  <si>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</si>
  <si>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</si>
  <si>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</si>
  <si>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</si>
  <si>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</si>
  <si>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</si>
  <si>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</si>
  <si>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</si>
  <si>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</si>
  <si>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</si>
  <si>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</si>
  <si>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</si>
  <si>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</si>
  <si>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</si>
  <si>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</si>
  <si>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</si>
  <si>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</si>
  <si>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</si>
  <si>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</si>
  <si>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</si>
  <si>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</si>
  <si>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</si>
  <si>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</si>
  <si>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</si>
  <si>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</si>
  <si>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</si>
  <si>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</si>
  <si>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</si>
  <si>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</si>
  <si>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</si>
  <si>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</si>
  <si>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</si>
  <si>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</si>
  <si>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</si>
  <si>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</si>
  <si>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</si>
  <si>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</si>
  <si>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</si>
  <si>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</si>
  <si>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</si>
  <si>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</si>
  <si>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</si>
  <si>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</si>
  <si>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</si>
  <si>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</si>
  <si>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</si>
  <si>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</si>
  <si>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</si>
  <si>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</si>
  <si>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</si>
  <si>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</si>
  <si>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</si>
  <si>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</si>
  <si>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</si>
  <si>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</si>
  <si>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</si>
  <si>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</si>
  <si>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</si>
  <si>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</si>
  <si>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</si>
  <si>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</si>
  <si>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</si>
  <si>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</si>
  <si>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</si>
  <si>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</si>
  <si>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</si>
  <si>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</si>
  <si>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</si>
  <si>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</si>
  <si>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</si>
  <si>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</si>
  <si>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</si>
  <si>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</si>
  <si>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</si>
  <si>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</si>
  <si>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</si>
  <si>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</si>
  <si>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</si>
  <si>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</si>
  <si>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</si>
  <si>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</si>
  <si>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</si>
  <si>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</si>
  <si>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</si>
  <si>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</si>
  <si>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</si>
  <si>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</si>
  <si>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</si>
  <si>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</si>
  <si>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</si>
  <si>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</si>
  <si>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</si>
  <si>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</si>
  <si>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</si>
  <si>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</si>
  <si>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</si>
  <si>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</si>
  <si>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</si>
  <si>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</si>
  <si>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</si>
  <si>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</si>
  <si>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</si>
  <si>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</si>
  <si>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</si>
  <si>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</si>
  <si>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</si>
  <si>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</si>
  <si>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</si>
  <si>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</si>
  <si>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</si>
  <si>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</si>
  <si>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</si>
  <si>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</si>
  <si>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</si>
  <si>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</si>
  <si>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</si>
  <si>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</si>
  <si>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</si>
  <si>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</si>
  <si>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</si>
  <si>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</si>
  <si>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</si>
  <si>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</si>
  <si>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</si>
  <si>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</si>
  <si>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</si>
  <si>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</si>
  <si>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</si>
  <si>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</si>
  <si>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</si>
  <si>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</si>
  <si>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</si>
  <si>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</si>
  <si>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</si>
  <si>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</si>
  <si>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</si>
  <si>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</si>
  <si>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</si>
  <si>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</si>
  <si>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</si>
  <si>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</si>
  <si>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</si>
  <si>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</si>
  <si>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</si>
  <si>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</si>
  <si>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</si>
  <si>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</si>
  <si>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</si>
  <si>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</si>
  <si>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</si>
  <si>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</si>
  <si>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</si>
  <si>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</si>
  <si>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</si>
  <si>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</si>
  <si>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</si>
  <si>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</si>
  <si>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</si>
  <si>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</si>
  <si>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</si>
  <si>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</si>
  <si>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</si>
  <si>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</si>
  <si>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</si>
  <si>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</si>
  <si>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</si>
  <si>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</si>
  <si>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</si>
  <si>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</si>
  <si>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</si>
  <si>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</si>
  <si>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</si>
  <si>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</si>
  <si>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</si>
  <si>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</si>
  <si>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</si>
  <si>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</si>
  <si>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</si>
  <si>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</si>
  <si>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</si>
  <si>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</si>
  <si>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</si>
  <si>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</si>
  <si>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</si>
  <si>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</si>
  <si>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</si>
  <si>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</si>
  <si>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</si>
  <si>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</si>
  <si>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</si>
  <si>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</si>
  <si>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</si>
  <si>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</si>
  <si>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</si>
  <si>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</si>
  <si>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</si>
  <si>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</si>
  <si>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</si>
  <si>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</si>
  <si>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</si>
  <si>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</si>
  <si>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</si>
  <si>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</si>
  <si>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</si>
  <si>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</si>
  <si>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</si>
  <si>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</si>
  <si>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</si>
  <si>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</si>
  <si>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</si>
  <si>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</si>
  <si>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</si>
  <si>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</si>
  <si>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</si>
  <si>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</si>
  <si>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</si>
  <si>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</si>
  <si>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</si>
  <si>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</si>
  <si>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</si>
  <si>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</si>
  <si>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</si>
  <si>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</si>
  <si>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</si>
  <si>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</si>
  <si>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</si>
  <si>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</si>
  <si>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</si>
  <si>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</si>
  <si>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</si>
  <si>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</si>
  <si>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</si>
  <si>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</si>
  <si>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</si>
  <si>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</si>
  <si>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</si>
  <si>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</si>
  <si>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</si>
  <si>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</si>
  <si>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</si>
  <si>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</si>
  <si>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</si>
  <si>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</si>
  <si>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</si>
  <si>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</si>
  <si>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</si>
  <si>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</si>
  <si>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</si>
  <si>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</si>
  <si>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</si>
  <si>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</si>
  <si>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</si>
  <si>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</si>
  <si>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</si>
  <si>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</si>
  <si>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</si>
  <si>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</si>
  <si>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</si>
  <si>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</si>
  <si>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</si>
  <si>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</si>
  <si>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</si>
  <si>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</si>
  <si>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</si>
  <si>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</si>
  <si>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</si>
  <si>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</si>
  <si>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</si>
  <si>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</si>
  <si>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</si>
  <si>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</si>
  <si>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</si>
  <si>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</si>
  <si>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</si>
  <si>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</si>
  <si>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</si>
  <si>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</si>
  <si>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</si>
  <si>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</si>
  <si>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</si>
  <si>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</si>
  <si>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</si>
  <si>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</si>
  <si>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</si>
  <si>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</si>
  <si>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</si>
  <si>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</si>
  <si>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</si>
  <si>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</si>
  <si>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</si>
  <si>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</si>
  <si>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</si>
  <si>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</si>
  <si>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</si>
  <si>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</si>
  <si>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</si>
  <si>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</si>
  <si>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</si>
  <si>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</si>
  <si>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</si>
  <si>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</si>
  <si>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</si>
  <si>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</si>
  <si>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</si>
  <si>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</si>
  <si>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</si>
  <si>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</si>
  <si>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</si>
  <si>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</si>
  <si>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</si>
  <si>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</si>
  <si>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</si>
  <si>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</si>
  <si>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</si>
  <si>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</si>
  <si>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</si>
  <si>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</si>
  <si>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</si>
  <si>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</si>
  <si>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</si>
  <si>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</si>
  <si>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</si>
  <si>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</si>
  <si>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</si>
  <si>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</si>
  <si>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</si>
  <si>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</si>
  <si>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</si>
  <si>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</si>
  <si>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</si>
  <si>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</si>
  <si>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</si>
  <si>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</si>
  <si>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</si>
  <si>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</si>
  <si>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</si>
  <si>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</si>
  <si>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</si>
  <si>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</si>
  <si>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</si>
  <si>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</si>
  <si>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</si>
  <si>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</si>
  <si>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</si>
  <si>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</si>
  <si>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</si>
  <si>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</si>
  <si>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</si>
  <si>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</si>
  <si>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</si>
  <si>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</si>
  <si>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</si>
  <si>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</si>
  <si>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</si>
  <si>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</si>
  <si>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</si>
  <si>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</si>
  <si>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</si>
  <si>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</si>
  <si>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</si>
  <si>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</si>
  <si>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</si>
  <si>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</si>
  <si>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</si>
  <si>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</si>
  <si>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</si>
  <si>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</si>
  <si>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</si>
  <si>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</si>
  <si>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</si>
  <si>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</si>
  <si>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</si>
  <si>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</si>
  <si>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</si>
  <si>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</si>
  <si>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</si>
  <si>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</si>
  <si>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</si>
  <si>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</si>
  <si>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</si>
  <si>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</si>
  <si>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</si>
  <si>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</si>
  <si>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</si>
  <si>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</si>
  <si>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</si>
  <si>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</si>
  <si>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</si>
  <si>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</si>
  <si>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</si>
  <si>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</si>
  <si>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</si>
  <si>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</si>
  <si>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</si>
  <si>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</si>
  <si>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</si>
  <si>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</si>
  <si>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</si>
  <si>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</si>
  <si>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</si>
  <si>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</si>
  <si>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</si>
  <si>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</si>
  <si>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</si>
  <si>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</si>
  <si>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</si>
  <si>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</si>
  <si>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</si>
  <si>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</si>
  <si>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</si>
  <si>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</si>
  <si>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</si>
  <si>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</si>
  <si>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</si>
  <si>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</si>
  <si>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</si>
  <si>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</si>
  <si>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</si>
  <si>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</si>
  <si>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</si>
  <si>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</si>
  <si>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</si>
  <si>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</si>
  <si>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</si>
  <si>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</si>
  <si>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</si>
  <si>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</si>
  <si>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</si>
  <si>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</si>
  <si>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</si>
  <si>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</si>
  <si>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</si>
  <si>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</si>
  <si>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</si>
  <si>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</si>
  <si>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</si>
  <si>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</si>
  <si>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</si>
  <si>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</si>
  <si>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</si>
  <si>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</si>
  <si>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</si>
  <si>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</si>
  <si>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</si>
  <si>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</si>
  <si>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</si>
  <si>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</si>
  <si>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</si>
  <si>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</si>
  <si>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</si>
  <si>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</si>
  <si>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</si>
  <si>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</si>
  <si>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</si>
  <si>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</si>
  <si>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</si>
  <si>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</si>
  <si>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</si>
  <si>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</si>
  <si>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</si>
  <si>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</si>
  <si>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</si>
  <si>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</si>
  <si>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</si>
  <si>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</si>
  <si>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</si>
  <si>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</si>
  <si>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</si>
  <si>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</si>
  <si>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</si>
  <si>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</si>
  <si>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</si>
  <si>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</si>
  <si>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</si>
  <si>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</si>
  <si>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</si>
  <si>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</si>
  <si>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</si>
  <si>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</si>
  <si>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</si>
  <si>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</si>
  <si>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</si>
  <si>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</si>
  <si>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</si>
  <si>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</si>
  <si>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</si>
  <si>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</si>
  <si>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</si>
  <si>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</si>
  <si>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</si>
  <si>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</si>
  <si>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</si>
  <si>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</si>
  <si>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</si>
  <si>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</si>
  <si>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</si>
  <si>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</si>
  <si>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</si>
  <si>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</si>
  <si>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</si>
  <si>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</si>
  <si>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</si>
  <si>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</si>
  <si>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</si>
  <si>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</si>
  <si>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</si>
  <si>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</si>
  <si>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</si>
  <si>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</si>
  <si>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</si>
  <si>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</si>
  <si>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</si>
  <si>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</si>
  <si>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</si>
  <si>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</si>
  <si>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</si>
  <si>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</si>
  <si>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</si>
  <si>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</si>
  <si>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</si>
  <si>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</si>
  <si>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</si>
  <si>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</si>
  <si>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</si>
  <si>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</si>
  <si>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</si>
  <si>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</si>
  <si>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</si>
  <si>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</si>
  <si>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</si>
  <si>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</si>
  <si>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</si>
  <si>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</si>
  <si>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</si>
  <si>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</si>
  <si>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</si>
  <si>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</si>
  <si>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</si>
  <si>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</si>
  <si>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</si>
  <si>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</si>
  <si>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</si>
  <si>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</si>
  <si>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</si>
  <si>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</si>
  <si>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</si>
  <si>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</si>
  <si>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</si>
  <si>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</si>
  <si>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</si>
  <si>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</si>
  <si>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</si>
  <si>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</si>
  <si>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</si>
  <si>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</si>
  <si>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</si>
  <si>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</si>
  <si>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</si>
  <si>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</si>
  <si>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</si>
  <si>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</si>
  <si>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</si>
  <si>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</si>
  <si>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</si>
  <si>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</si>
  <si>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</si>
  <si>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</si>
  <si>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</si>
  <si>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</si>
  <si>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</si>
  <si>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</si>
  <si>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</si>
  <si>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</si>
  <si>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</si>
  <si>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</si>
  <si>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</si>
  <si>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</si>
  <si>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</si>
  <si>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</si>
  <si>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</si>
  <si>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</si>
  <si>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</si>
  <si>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</si>
  <si>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</si>
  <si>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</si>
  <si>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</si>
  <si>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</si>
  <si>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</si>
  <si>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</si>
  <si>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</si>
  <si>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</si>
  <si>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</si>
  <si>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</si>
  <si>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</si>
  <si>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</si>
  <si>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</si>
  <si>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</si>
  <si>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</si>
  <si>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</si>
  <si>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</si>
  <si>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</si>
  <si>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</si>
  <si>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</si>
  <si>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</si>
  <si>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</si>
  <si>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</si>
  <si>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</si>
  <si>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</si>
  <si>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</si>
  <si>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</si>
  <si>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</si>
  <si>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</si>
  <si>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</si>
  <si>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</si>
  <si>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</si>
  <si>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</si>
  <si>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</si>
  <si>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</si>
  <si>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</si>
  <si>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</si>
  <si>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</si>
  <si>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</si>
  <si>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</si>
  <si>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</si>
  <si>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</si>
  <si>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</si>
  <si>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</si>
  <si>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</si>
  <si>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</si>
  <si>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</si>
  <si>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</si>
  <si>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</si>
  <si>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</si>
  <si>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</si>
  <si>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</si>
  <si>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</si>
  <si>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</si>
  <si>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</si>
  <si>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</si>
  <si>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</si>
  <si>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</si>
  <si>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</si>
  <si>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</si>
  <si>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</si>
  <si>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</si>
  <si>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</si>
  <si>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</si>
  <si>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</si>
  <si>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</si>
  <si>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</si>
  <si>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</si>
  <si>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</si>
  <si>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</si>
  <si>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</si>
  <si>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</si>
  <si>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</si>
  <si>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</si>
  <si>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</si>
  <si>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</si>
  <si>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</si>
  <si>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</si>
  <si>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</si>
  <si>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</si>
  <si>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</si>
  <si>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</si>
  <si>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</si>
  <si>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</si>
  <si>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</si>
  <si>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</si>
  <si>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</si>
  <si>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</si>
  <si>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</si>
  <si>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</si>
  <si>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</si>
  <si>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</si>
  <si>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</si>
  <si>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</si>
  <si>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</si>
  <si>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</si>
  <si>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</si>
  <si>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</si>
  <si>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</si>
  <si>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</si>
  <si>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</si>
  <si>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</si>
  <si>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</si>
  <si>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</si>
  <si>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</si>
  <si>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</si>
  <si>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</si>
  <si>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</si>
  <si>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</si>
  <si>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</si>
  <si>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</si>
  <si>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</si>
  <si>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</si>
  <si>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</si>
  <si>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</si>
  <si>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</si>
  <si>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</si>
  <si>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</si>
  <si>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</si>
  <si>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</si>
  <si>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</si>
  <si>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</si>
  <si>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</si>
  <si>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</si>
  <si>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</si>
  <si>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</si>
  <si>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</si>
  <si>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</si>
  <si>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</si>
  <si>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</si>
  <si>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</si>
  <si>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</si>
  <si>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</si>
  <si>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</si>
  <si>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</si>
  <si>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</si>
  <si>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</si>
  <si>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</si>
  <si>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</si>
  <si>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</si>
  <si>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</si>
  <si>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</si>
  <si>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</si>
  <si>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</si>
  <si>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</si>
  <si>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</si>
  <si>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</si>
  <si>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</si>
  <si>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</si>
  <si>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</si>
  <si>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</si>
  <si>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</si>
  <si>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</si>
  <si>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</si>
  <si>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</si>
  <si>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</si>
  <si>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</si>
  <si>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</si>
  <si>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</si>
  <si>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</si>
  <si>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</si>
  <si>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</si>
  <si>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</si>
  <si>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</si>
  <si>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</si>
  <si>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</si>
  <si>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</si>
  <si>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</si>
  <si>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</si>
  <si>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</si>
  <si>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</si>
  <si>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</si>
  <si>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</si>
  <si>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</si>
  <si>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</si>
  <si>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</si>
  <si>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</si>
  <si>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</si>
  <si>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</si>
  <si>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</si>
  <si>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</si>
  <si>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</si>
  <si>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</si>
  <si>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</si>
  <si>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</si>
  <si>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</si>
  <si>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</si>
  <si>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</si>
  <si>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</si>
  <si>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</si>
  <si>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</si>
  <si>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</si>
  <si>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</si>
  <si>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</si>
  <si>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</si>
  <si>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</si>
  <si>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</si>
  <si>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</si>
  <si>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</si>
  <si>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</si>
  <si>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</si>
  <si>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</si>
  <si>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</si>
  <si>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</si>
  <si>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</si>
  <si>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</si>
  <si>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</si>
  <si>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</si>
  <si>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</si>
  <si>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</si>
  <si>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</si>
  <si>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</si>
  <si>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</si>
  <si>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</si>
  <si>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</si>
  <si>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</si>
  <si>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</si>
  <si>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</si>
  <si>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</si>
  <si>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</si>
  <si>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</si>
  <si>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</si>
  <si>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</si>
  <si>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</si>
  <si>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</si>
  <si>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</si>
  <si>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</si>
  <si>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</si>
  <si>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</si>
  <si>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</si>
  <si>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</si>
  <si>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</si>
  <si>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</si>
  <si>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</si>
  <si>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</si>
  <si>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</si>
  <si>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</si>
  <si>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</si>
  <si>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</si>
  <si>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</si>
  <si>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</si>
  <si>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</si>
  <si>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</si>
  <si>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</si>
  <si>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</si>
  <si>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</si>
  <si>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</si>
  <si>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</si>
  <si>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</si>
  <si>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</si>
  <si>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</si>
  <si>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</si>
  <si>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</si>
  <si>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</si>
  <si>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</si>
  <si>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</si>
  <si>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</si>
  <si>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</si>
  <si>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</si>
  <si>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</si>
  <si>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</si>
  <si>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</si>
  <si>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</si>
  <si>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</si>
  <si>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</si>
  <si>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</si>
  <si>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</si>
  <si>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</si>
  <si>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</si>
  <si>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</si>
  <si>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</si>
  <si>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</si>
  <si>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</si>
  <si>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</si>
  <si>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</si>
  <si>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</si>
  <si>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</si>
  <si>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</si>
  <si>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</si>
  <si>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</si>
  <si>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</si>
  <si>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</si>
  <si>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</si>
  <si>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</si>
  <si>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</si>
  <si>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</si>
  <si>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</si>
  <si>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</si>
  <si>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</si>
  <si>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</si>
  <si>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</si>
  <si>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</si>
  <si>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</si>
  <si>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</si>
  <si>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</si>
  <si>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</si>
  <si>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</si>
  <si>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</si>
  <si>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</si>
  <si>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</si>
  <si>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</si>
  <si>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</si>
  <si>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</si>
  <si>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</si>
  <si>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</si>
  <si>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</si>
  <si>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</si>
  <si>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</si>
  <si>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</si>
  <si>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</si>
  <si>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</si>
  <si>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</si>
  <si>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</si>
  <si>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</si>
  <si>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</si>
  <si>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</si>
  <si>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</si>
  <si>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</si>
  <si>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</si>
  <si>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</si>
  <si>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</si>
  <si>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</si>
  <si>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</si>
  <si>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</si>
  <si>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</si>
  <si>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</si>
  <si>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</si>
  <si>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</si>
  <si>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</si>
  <si>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</si>
  <si>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</si>
  <si>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</si>
  <si>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</si>
  <si>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</si>
  <si>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</si>
  <si>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</si>
  <si>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</si>
  <si>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</si>
  <si>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</si>
  <si>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</si>
  <si>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</si>
  <si>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</si>
  <si>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</si>
  <si>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</si>
  <si>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</si>
  <si>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</si>
  <si>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</si>
  <si>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</si>
  <si>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</si>
  <si>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</si>
  <si>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</si>
  <si>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</si>
  <si>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</si>
  <si>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</si>
  <si>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</si>
  <si>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</si>
  <si>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</si>
  <si>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</si>
  <si>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</si>
  <si>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</si>
  <si>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</si>
  <si>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</si>
  <si>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</si>
  <si>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</si>
  <si>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</si>
  <si>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</si>
  <si>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</si>
  <si>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</si>
  <si>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</si>
  <si>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</si>
  <si>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</si>
  <si>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</si>
  <si>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</si>
  <si>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</si>
  <si>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</si>
  <si>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</si>
  <si>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</si>
  <si>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</si>
  <si>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</si>
  <si>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</si>
  <si>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</si>
  <si>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</si>
  <si>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</si>
  <si>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</si>
  <si>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</si>
  <si>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</si>
  <si>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</si>
  <si>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</si>
  <si>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</si>
  <si>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</si>
  <si>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</si>
  <si>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</si>
  <si>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</si>
  <si>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</si>
  <si>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</si>
  <si>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</si>
  <si>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</si>
  <si>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</si>
  <si>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</si>
  <si>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</si>
  <si>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</si>
  <si>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</si>
  <si>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</si>
  <si>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</si>
  <si>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</si>
  <si>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</si>
  <si>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</si>
  <si>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</si>
  <si>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</si>
  <si>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</si>
  <si>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</si>
  <si>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</si>
  <si>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</si>
  <si>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</si>
  <si>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</si>
  <si>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</si>
  <si>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</si>
  <si>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</si>
  <si>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</si>
  <si>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</si>
  <si>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</si>
  <si>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</si>
  <si>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</si>
  <si>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</si>
  <si>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</si>
  <si>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</si>
  <si>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</si>
  <si>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</si>
  <si>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</si>
  <si>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</si>
  <si>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</si>
  <si>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</si>
  <si>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</si>
  <si>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</si>
  <si>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</si>
  <si>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</si>
  <si>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</si>
  <si>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</si>
  <si>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</si>
  <si>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</si>
  <si>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</si>
  <si>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</si>
  <si>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</si>
  <si>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</si>
  <si>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</si>
  <si>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</si>
  <si>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</si>
  <si>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</si>
  <si>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</si>
  <si>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</si>
  <si>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</si>
  <si>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</si>
  <si>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</si>
  <si>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</si>
  <si>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</si>
  <si>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</si>
  <si>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</si>
  <si>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</si>
  <si>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</si>
  <si>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</si>
  <si>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</si>
  <si>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</si>
  <si>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</si>
  <si>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</si>
  <si>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</si>
  <si>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</si>
  <si>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</si>
  <si>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</si>
  <si>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</si>
  <si>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</si>
  <si>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</si>
  <si>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</si>
  <si>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</si>
  <si>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</si>
  <si>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</si>
  <si>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</si>
  <si>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</si>
  <si>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</si>
  <si>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</si>
  <si>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</si>
  <si>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</si>
  <si>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</si>
  <si>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</si>
  <si>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</si>
  <si>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</si>
  <si>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</si>
  <si>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</si>
  <si>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</si>
  <si>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</si>
  <si>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</si>
  <si>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</si>
  <si>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</si>
  <si>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</si>
  <si>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</si>
  <si>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</si>
  <si>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</si>
  <si>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</si>
  <si>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</si>
  <si>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</si>
  <si>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</si>
  <si>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</si>
  <si>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</si>
  <si>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</si>
  <si>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</si>
  <si>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</si>
  <si>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</si>
  <si>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</si>
  <si>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</si>
  <si>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</si>
  <si>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</si>
  <si>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</si>
  <si>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</si>
  <si>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</si>
  <si>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</si>
  <si>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</si>
  <si>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</si>
  <si>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</si>
  <si>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</si>
  <si>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</si>
  <si>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</si>
  <si>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</si>
  <si>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</si>
  <si>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</si>
  <si>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</si>
  <si>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</si>
  <si>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</si>
  <si>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</si>
  <si>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</si>
  <si>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</si>
  <si>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</si>
  <si>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</si>
  <si>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</si>
  <si>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</si>
  <si>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</si>
  <si>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</si>
  <si>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</si>
  <si>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</si>
  <si>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</si>
  <si>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</si>
  <si>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</si>
  <si>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</si>
  <si>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</si>
  <si>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</si>
  <si>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</si>
  <si>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</si>
  <si>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</si>
  <si>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</si>
  <si>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</si>
  <si>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</si>
  <si>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</si>
  <si>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</si>
  <si>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</si>
  <si>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</si>
  <si>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</si>
  <si>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</si>
  <si>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</si>
  <si>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</si>
  <si>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</si>
  <si>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</si>
  <si>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</si>
  <si>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</si>
  <si>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</si>
  <si>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</si>
  <si>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</si>
  <si>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</si>
  <si>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</si>
  <si>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</si>
  <si>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</si>
  <si>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</si>
  <si>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</si>
  <si>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</si>
  <si>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</si>
  <si>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</si>
  <si>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</si>
  <si>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</si>
  <si>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</si>
  <si>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</si>
  <si>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</si>
  <si>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</si>
  <si>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</si>
  <si>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</si>
  <si>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</si>
  <si>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</si>
  <si>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</si>
  <si>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</si>
  <si>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</si>
  <si>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</si>
  <si>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</si>
  <si>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</si>
  <si>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</si>
  <si>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</si>
  <si>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</si>
  <si>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</si>
  <si>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</si>
  <si>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</si>
  <si>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</si>
  <si>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</si>
  <si>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</si>
  <si>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</si>
  <si>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</si>
  <si>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</si>
  <si>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</si>
  <si>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</si>
  <si>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</si>
  <si>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</si>
  <si>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</si>
  <si>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</si>
  <si>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</si>
  <si>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</si>
  <si>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</si>
  <si>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</si>
  <si>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</si>
  <si>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</si>
  <si>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</si>
  <si>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</si>
  <si>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</si>
  <si>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</si>
  <si>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</si>
  <si>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</si>
  <si>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</si>
  <si>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</si>
  <si>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</si>
  <si>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</si>
  <si>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</si>
  <si>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</si>
  <si>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</si>
  <si>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</si>
  <si>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</si>
  <si>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</si>
  <si>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</si>
  <si>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</si>
  <si>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</si>
  <si>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</si>
  <si>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</si>
  <si>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</si>
  <si>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</si>
  <si>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</si>
  <si>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</si>
  <si>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</si>
  <si>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</si>
  <si>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</si>
  <si>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</si>
  <si>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</si>
  <si>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</si>
  <si>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</si>
  <si>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</si>
  <si>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</si>
  <si>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</si>
  <si>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</si>
  <si>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</si>
  <si>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</si>
  <si>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</si>
  <si>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</si>
  <si>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</si>
  <si>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</si>
  <si>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</si>
  <si>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</si>
  <si>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</si>
  <si>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</si>
  <si>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</si>
  <si>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</si>
  <si>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</si>
  <si>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</si>
  <si>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</si>
  <si>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</si>
  <si>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</si>
  <si>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</si>
  <si>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</si>
  <si>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</si>
  <si>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</si>
  <si>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</si>
  <si>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</si>
  <si>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</si>
  <si>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</si>
  <si>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</si>
  <si>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</si>
  <si>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</si>
  <si>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</si>
  <si>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</si>
  <si>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</si>
  <si>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</si>
  <si>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</si>
  <si>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</si>
  <si>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</si>
  <si>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</si>
  <si>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</si>
  <si>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</si>
  <si>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</si>
  <si>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</si>
  <si>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</si>
  <si>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</si>
  <si>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</si>
  <si>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</si>
  <si>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</si>
  <si>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</si>
  <si>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</si>
  <si>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</si>
  <si>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</si>
  <si>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</si>
  <si>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</si>
  <si>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</si>
  <si>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</si>
  <si>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</si>
  <si>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</si>
  <si>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</si>
  <si>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</si>
  <si>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</si>
  <si>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</si>
  <si>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</si>
  <si>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</si>
  <si>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</si>
  <si>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</si>
  <si>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</si>
  <si>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</si>
  <si>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</si>
  <si>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</si>
  <si>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</si>
  <si>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</si>
  <si>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</si>
  <si>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</si>
  <si>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</si>
  <si>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</si>
  <si>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</si>
  <si>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</si>
  <si>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</si>
  <si>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</si>
  <si>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</si>
  <si>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</si>
  <si>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</si>
  <si>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</si>
  <si>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</si>
  <si>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</si>
  <si>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</si>
  <si>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</si>
  <si>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</si>
  <si>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</si>
  <si>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</si>
  <si>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</si>
  <si>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</si>
  <si>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</si>
  <si>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</si>
  <si>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</si>
  <si>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</si>
  <si>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</si>
  <si>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</si>
  <si>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</si>
  <si>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</si>
  <si>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</si>
  <si>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</si>
  <si>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</si>
  <si>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</si>
  <si>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</si>
  <si>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</si>
  <si>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</si>
  <si>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</si>
  <si>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</si>
  <si>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</si>
  <si>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</si>
  <si>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</si>
  <si>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</si>
  <si>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</si>
  <si>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</si>
  <si>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</si>
  <si>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</si>
  <si>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</si>
  <si>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</si>
  <si>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</si>
  <si>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</si>
  <si>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</si>
  <si>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</si>
  <si>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</si>
  <si>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</si>
  <si>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</si>
  <si>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</si>
  <si>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</si>
  <si>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</si>
  <si>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</si>
  <si>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</si>
  <si>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</si>
  <si>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</si>
  <si>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</si>
  <si>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</si>
  <si>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</si>
  <si>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</si>
  <si>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</si>
  <si>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</si>
  <si>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</si>
  <si>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</si>
  <si>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</si>
  <si>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</si>
  <si>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</si>
  <si>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</si>
  <si>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</si>
  <si>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</si>
  <si>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</si>
  <si>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</si>
  <si>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</si>
  <si>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</si>
  <si>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</si>
  <si>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</si>
  <si>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</si>
  <si>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</si>
  <si>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</si>
  <si>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</si>
  <si>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</si>
  <si>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</si>
  <si>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</si>
  <si>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</si>
  <si>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</si>
  <si>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</si>
  <si>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</si>
  <si>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</si>
  <si>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</si>
  <si>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</si>
  <si>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</si>
  <si>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</si>
  <si>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</si>
  <si>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</si>
  <si>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</si>
  <si>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</si>
  <si>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</si>
  <si>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</si>
  <si>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</si>
  <si>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</si>
  <si>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</si>
  <si>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</si>
  <si>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</si>
  <si>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</si>
  <si>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</si>
  <si>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</si>
  <si>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</si>
  <si>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</si>
  <si>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</si>
  <si>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</si>
  <si>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</si>
  <si>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</si>
  <si>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</si>
  <si>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</si>
  <si>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</si>
  <si>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</si>
  <si>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</si>
  <si>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</si>
  <si>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</si>
  <si>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</si>
  <si>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</si>
  <si>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</si>
  <si>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</si>
  <si>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</si>
  <si>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</si>
  <si>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</si>
  <si>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</si>
  <si>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</si>
  <si>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</si>
  <si>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</si>
  <si>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</si>
  <si>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</si>
  <si>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</si>
  <si>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</si>
  <si>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</si>
  <si>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</si>
  <si>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</si>
  <si>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</si>
  <si>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</si>
  <si>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</si>
  <si>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</si>
  <si>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</si>
  <si>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</si>
  <si>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</si>
  <si>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</si>
  <si>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</si>
  <si>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</si>
  <si>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</si>
  <si>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</si>
  <si>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</si>
  <si>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</si>
  <si>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</si>
  <si>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</si>
  <si>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</si>
  <si>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</si>
  <si>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</si>
  <si>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</si>
  <si>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</si>
  <si>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</si>
  <si>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</si>
  <si>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</si>
  <si>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</si>
  <si>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</si>
  <si>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</si>
  <si>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</si>
  <si>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</si>
  <si>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</si>
  <si>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</si>
  <si>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</si>
  <si>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</si>
  <si>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</si>
  <si>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</si>
  <si>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</si>
  <si>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</si>
  <si>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</si>
  <si>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</si>
  <si>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</si>
  <si>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</si>
  <si>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</si>
  <si>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</si>
  <si>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</si>
  <si>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</si>
  <si>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</si>
  <si>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</si>
  <si>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</si>
  <si>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</si>
  <si>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</si>
  <si>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</si>
  <si>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</si>
  <si>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</si>
  <si>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</si>
  <si>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</si>
  <si>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</si>
  <si>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</si>
  <si>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</si>
  <si>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</si>
  <si>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</si>
  <si>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</si>
  <si>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</si>
  <si>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</si>
  <si>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</si>
  <si>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</si>
  <si>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</si>
  <si>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</si>
  <si>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</si>
  <si>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</si>
  <si>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</si>
  <si>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</si>
  <si>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</si>
  <si>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</si>
  <si>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</si>
  <si>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</si>
  <si>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</si>
  <si>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</si>
  <si>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</si>
  <si>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</si>
  <si>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</si>
  <si>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</si>
  <si>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</si>
  <si>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</si>
  <si>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</si>
  <si>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</si>
  <si>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</si>
  <si>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</si>
  <si>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</si>
  <si>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</si>
  <si>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</si>
  <si>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</si>
  <si>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</si>
  <si>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</si>
  <si>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</si>
  <si>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</si>
  <si>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</si>
  <si>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</si>
  <si>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</si>
  <si>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</si>
  <si>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</si>
  <si>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</si>
  <si>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</si>
  <si>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</si>
  <si>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</si>
  <si>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</si>
  <si>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</si>
  <si>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</si>
  <si>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</si>
  <si>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</si>
  <si>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</si>
  <si>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</si>
  <si>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</si>
  <si>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</si>
  <si>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</si>
  <si>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</si>
  <si>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</si>
  <si>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</si>
  <si>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</si>
  <si>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</si>
  <si>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</si>
  <si>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</si>
  <si>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</si>
  <si>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</si>
  <si>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</si>
  <si>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</si>
  <si>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</si>
  <si>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</si>
  <si>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</si>
  <si>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</si>
  <si>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</si>
  <si>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</si>
  <si>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</si>
  <si>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</si>
  <si>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</si>
  <si>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</si>
  <si>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</si>
  <si>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</si>
  <si>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</si>
  <si>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</si>
  <si>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</si>
  <si>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</si>
  <si>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</si>
  <si>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</si>
  <si>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</si>
  <si>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</si>
  <si>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</si>
  <si>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</si>
  <si>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</si>
  <si>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</si>
  <si>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</si>
  <si>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</si>
  <si>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</si>
  <si>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</si>
  <si>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</si>
  <si>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</si>
  <si>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</si>
  <si>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</si>
  <si>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</si>
  <si>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</si>
  <si>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</si>
  <si>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</si>
  <si>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</si>
  <si>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</si>
  <si>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</si>
  <si>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</si>
  <si>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</si>
  <si>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</si>
  <si>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</si>
  <si>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</si>
  <si>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</si>
  <si>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</si>
  <si>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</si>
  <si>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</si>
  <si>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</si>
  <si>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</si>
  <si>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</si>
  <si>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</si>
  <si>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</si>
  <si>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</si>
  <si>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</si>
  <si>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</si>
  <si>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</si>
  <si>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</si>
  <si>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</si>
  <si>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</si>
  <si>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</si>
  <si>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</si>
  <si>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</si>
  <si>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</si>
  <si>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</si>
  <si>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</si>
  <si>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</si>
  <si>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</si>
  <si>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</si>
  <si>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</si>
  <si>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</si>
  <si>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</si>
  <si>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</si>
  <si>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</si>
  <si>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</si>
  <si>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</si>
  <si>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</si>
  <si>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</si>
  <si>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</si>
  <si>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</si>
  <si>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</si>
  <si>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</si>
  <si>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</si>
  <si>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</si>
  <si>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</si>
  <si>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</si>
  <si>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</si>
  <si>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</si>
  <si>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</si>
  <si>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</si>
  <si>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</si>
  <si>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</si>
  <si>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</si>
  <si>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</si>
  <si>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</si>
  <si>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</si>
  <si>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</si>
  <si>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</si>
  <si>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</si>
  <si>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</si>
  <si>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</si>
  <si>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</si>
  <si>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</si>
  <si>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</si>
  <si>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</si>
  <si>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</si>
  <si>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</si>
  <si>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</si>
  <si>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</si>
  <si>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</si>
  <si>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</si>
  <si>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</si>
  <si>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</si>
  <si>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</si>
  <si>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</si>
  <si>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</si>
  <si>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</si>
  <si>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</si>
  <si>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</si>
  <si>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</si>
  <si>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</si>
  <si>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</si>
  <si>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</si>
  <si>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</si>
  <si>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</si>
  <si>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</si>
  <si>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</si>
  <si>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</si>
  <si>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</si>
  <si>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</si>
  <si>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</si>
  <si>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</si>
  <si>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</si>
  <si>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</si>
  <si>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</si>
  <si>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</si>
  <si>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</si>
  <si>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</si>
  <si>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</si>
  <si>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</si>
  <si>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</si>
  <si>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</si>
  <si>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</si>
  <si>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</si>
  <si>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</si>
  <si>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</si>
  <si>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</si>
  <si>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</si>
  <si>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</si>
  <si>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</si>
  <si>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</si>
  <si>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</si>
  <si>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</si>
  <si>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</si>
  <si>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</si>
  <si>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</si>
  <si>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</si>
  <si>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</si>
  <si>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</si>
  <si>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</si>
  <si>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</si>
  <si>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</si>
  <si>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</si>
  <si>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</si>
  <si>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</si>
  <si>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</si>
  <si>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</si>
  <si>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</si>
  <si>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</si>
  <si>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</si>
  <si>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</si>
  <si>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</si>
  <si>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</si>
  <si>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</si>
  <si>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</si>
  <si>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</si>
  <si>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</si>
  <si>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</si>
  <si>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</si>
  <si>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</si>
  <si>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</si>
  <si>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</si>
  <si>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</si>
  <si>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</si>
  <si>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</si>
  <si>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</si>
  <si>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</si>
  <si>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</si>
  <si>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</si>
  <si>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</si>
  <si>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</si>
  <si>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</si>
  <si>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</si>
  <si>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</si>
  <si>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</si>
  <si>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</si>
  <si>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</si>
  <si>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</si>
  <si>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</si>
  <si>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</si>
  <si>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</si>
  <si>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</si>
  <si>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</si>
  <si>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</si>
  <si>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</si>
  <si>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</si>
  <si>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</si>
  <si>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</si>
  <si>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</si>
  <si>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</si>
  <si>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</si>
  <si>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</si>
  <si>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</si>
  <si>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</si>
  <si>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</si>
  <si>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</si>
  <si>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</si>
  <si>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</si>
  <si>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</si>
  <si>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</si>
  <si>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</si>
  <si>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</si>
  <si>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</si>
  <si>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</si>
  <si>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</si>
  <si>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</si>
  <si>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</si>
  <si>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</si>
  <si>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</si>
  <si>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</si>
  <si>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</si>
  <si>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</si>
  <si>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</si>
  <si>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</si>
  <si>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</si>
  <si>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</si>
  <si>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</si>
  <si>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</si>
  <si>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</si>
  <si>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</si>
  <si>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</si>
  <si>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</si>
  <si>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</si>
  <si>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</si>
  <si>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</si>
  <si>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</si>
  <si>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</si>
  <si>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</si>
  <si>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</si>
  <si>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</si>
  <si>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</si>
  <si>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</si>
  <si>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</si>
  <si>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</si>
  <si>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</si>
  <si>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</si>
  <si>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</si>
  <si>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</si>
  <si>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</si>
  <si>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</si>
  <si>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</si>
  <si>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</si>
  <si>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</si>
  <si>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</si>
  <si>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</si>
  <si>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</si>
  <si>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</si>
  <si>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</si>
  <si>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</si>
  <si>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</si>
  <si>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</si>
  <si>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</si>
  <si>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</si>
  <si>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</si>
  <si>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</si>
  <si>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</si>
  <si>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</si>
  <si>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</si>
  <si>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</si>
  <si>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</si>
  <si>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</si>
  <si>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</si>
  <si>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</si>
  <si>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</si>
  <si>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</si>
  <si>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</si>
  <si>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</si>
  <si>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</si>
  <si>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</si>
  <si>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</si>
  <si>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</si>
  <si>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</si>
  <si>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</si>
  <si>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</si>
  <si>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</si>
  <si>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</si>
  <si>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</si>
  <si>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</si>
  <si>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</si>
  <si>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</si>
  <si>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</si>
  <si>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</si>
  <si>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</si>
  <si>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</si>
  <si>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</si>
  <si>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</si>
  <si>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</si>
  <si>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</si>
  <si>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</si>
  <si>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</si>
  <si>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</si>
  <si>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</si>
  <si>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</si>
  <si>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</si>
  <si>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</si>
  <si>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</si>
  <si>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</si>
  <si>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</si>
  <si>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</si>
  <si>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</si>
  <si>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</si>
  <si>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</si>
  <si>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</si>
  <si>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</si>
  <si>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</si>
  <si>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</si>
  <si>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</si>
  <si>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</si>
  <si>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</si>
  <si>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</si>
  <si>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</si>
  <si>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</si>
  <si>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</si>
  <si>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</si>
  <si>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</si>
  <si>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</si>
  <si>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</si>
  <si>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</si>
  <si>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</si>
  <si>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</si>
  <si>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</si>
  <si>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</si>
  <si>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</si>
  <si>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</si>
  <si>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</si>
  <si>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</si>
  <si>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</si>
  <si>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</si>
  <si>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</si>
  <si>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</si>
  <si>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</si>
  <si>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</si>
  <si>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</si>
  <si>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</si>
  <si>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</si>
  <si>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</si>
  <si>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</si>
  <si>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</si>
  <si>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</si>
  <si>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</si>
  <si>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</si>
  <si>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</si>
  <si>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</si>
  <si>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</si>
  <si>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</si>
  <si>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</si>
  <si>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</si>
  <si>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</si>
  <si>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</si>
  <si>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</si>
  <si>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</si>
  <si>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</si>
  <si>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</si>
  <si>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</si>
  <si>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</si>
  <si>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</si>
  <si>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</si>
  <si>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</si>
  <si>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</si>
  <si>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</si>
  <si>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</si>
  <si>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</si>
  <si>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</si>
  <si>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</si>
  <si>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</si>
  <si>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</si>
  <si>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</si>
  <si>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</si>
  <si>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</si>
  <si>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</si>
  <si>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</si>
  <si>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</si>
  <si>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</si>
  <si>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</si>
  <si>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</si>
  <si>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</si>
  <si>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</si>
  <si>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</si>
  <si>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</si>
  <si>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</si>
  <si>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</si>
  <si>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</si>
  <si>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</si>
  <si>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</si>
  <si>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</si>
  <si>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</si>
  <si>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</si>
  <si>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</si>
  <si>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</si>
  <si>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</si>
  <si>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</si>
  <si>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</si>
  <si>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</si>
  <si>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</si>
  <si>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</si>
  <si>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</si>
  <si>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</si>
  <si>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</si>
  <si>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</si>
  <si>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</si>
  <si>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</si>
  <si>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</si>
  <si>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</si>
  <si>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</si>
  <si>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</si>
  <si>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</si>
  <si>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</si>
  <si>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</si>
  <si>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</si>
  <si>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</si>
  <si>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</si>
  <si>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</si>
  <si>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</si>
  <si>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</si>
  <si>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</si>
  <si>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</si>
  <si>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</si>
  <si>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</si>
  <si>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</si>
  <si>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</si>
  <si>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</si>
  <si>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</si>
  <si>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</si>
  <si>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</si>
  <si>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</si>
  <si>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</si>
  <si>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</si>
  <si>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</si>
  <si>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</si>
  <si>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</si>
  <si>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</si>
  <si>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</si>
  <si>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</si>
  <si>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</si>
  <si>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</si>
  <si>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</si>
  <si>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</si>
  <si>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</si>
  <si>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</si>
  <si>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</si>
  <si>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</si>
  <si>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</si>
  <si>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</si>
  <si>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</si>
  <si>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</si>
  <si>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</si>
  <si>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</si>
  <si>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</si>
  <si>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</si>
  <si>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</si>
  <si>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</si>
  <si>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</si>
  <si>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</si>
  <si>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</si>
  <si>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</si>
  <si>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</si>
  <si>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</si>
  <si>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</si>
  <si>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</si>
  <si>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</si>
  <si>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</si>
  <si>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</si>
  <si>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</si>
  <si>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</si>
  <si>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</si>
  <si>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</si>
  <si>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</si>
  <si>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</si>
  <si>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</si>
  <si>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</si>
  <si>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</si>
  <si>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</si>
  <si>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</si>
  <si>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</si>
  <si>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</si>
  <si>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</si>
  <si>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</si>
  <si>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</si>
  <si>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</si>
  <si>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</si>
  <si>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</si>
  <si>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</si>
  <si>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</si>
  <si>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</si>
  <si>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</si>
  <si>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</si>
  <si>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</si>
  <si>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</si>
  <si>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</si>
  <si>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</si>
  <si>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</si>
  <si>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</si>
  <si>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</si>
  <si>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</si>
  <si>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</si>
  <si>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</si>
  <si>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</si>
  <si>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</si>
  <si>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</si>
  <si>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</si>
  <si>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</si>
  <si>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</si>
  <si>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</si>
  <si>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</si>
  <si>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</si>
  <si>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</si>
  <si>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</si>
  <si>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</si>
  <si>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</si>
  <si>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</si>
  <si>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</si>
  <si>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</si>
  <si>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</si>
  <si>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</si>
  <si>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</si>
  <si>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</si>
  <si>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</si>
  <si>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</si>
  <si>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</si>
  <si>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</si>
  <si>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</si>
  <si>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</si>
  <si>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</si>
  <si>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</si>
  <si>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</si>
  <si>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</si>
  <si>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</si>
  <si>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</si>
  <si>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</si>
  <si>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</si>
  <si>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</si>
  <si>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</si>
  <si>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</si>
  <si>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</si>
  <si>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</si>
  <si>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</si>
  <si>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</si>
  <si>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</si>
  <si>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</si>
  <si>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</si>
  <si>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</si>
  <si>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</si>
  <si>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</si>
  <si>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</si>
  <si>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</si>
  <si>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</si>
  <si>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</si>
  <si>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</si>
  <si>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</si>
  <si>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</si>
  <si>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</si>
  <si>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</si>
  <si>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</si>
  <si>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</si>
  <si>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</si>
  <si>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</si>
  <si>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</si>
  <si>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</si>
  <si>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</si>
  <si>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</si>
  <si>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</si>
  <si>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</si>
  <si>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</si>
  <si>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</si>
  <si>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</si>
  <si>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</si>
  <si>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</si>
  <si>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</si>
  <si>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</si>
  <si>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</si>
  <si>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</si>
  <si>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</si>
  <si>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</si>
  <si>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</si>
  <si>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</si>
  <si>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</si>
  <si>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</si>
  <si>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</si>
  <si>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</si>
  <si>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</si>
  <si>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</si>
  <si>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</si>
  <si>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</si>
  <si>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</si>
  <si>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</si>
  <si>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</si>
  <si>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</si>
  <si>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</si>
  <si>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</si>
  <si>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</si>
  <si>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</si>
  <si>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</si>
  <si>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</si>
  <si>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</si>
  <si>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</si>
  <si>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</si>
  <si>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</si>
  <si>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</si>
  <si>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</si>
  <si>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</si>
  <si>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</si>
  <si>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</si>
  <si>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</si>
  <si>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</si>
  <si>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</si>
  <si>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</si>
  <si>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</si>
  <si>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</si>
  <si>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</si>
  <si>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</si>
  <si>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</si>
  <si>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</si>
  <si>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</si>
  <si>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</si>
  <si>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</si>
  <si>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</si>
  <si>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</si>
  <si>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</si>
  <si>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</si>
  <si>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</si>
  <si>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</si>
  <si>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</si>
  <si>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</si>
  <si>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</si>
  <si>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</si>
  <si>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</si>
  <si>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</si>
  <si>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</si>
  <si>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</si>
  <si>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</si>
  <si>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</si>
  <si>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</si>
  <si>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</si>
  <si>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</si>
  <si>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</si>
  <si>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</si>
  <si>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</si>
  <si>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</si>
  <si>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</si>
  <si>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</si>
  <si>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</si>
  <si>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</si>
  <si>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</si>
  <si>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</si>
  <si>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</si>
  <si>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</si>
  <si>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</si>
  <si>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</si>
  <si>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</si>
  <si>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</si>
  <si>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</si>
  <si>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</si>
  <si>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</si>
  <si>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</si>
  <si>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</si>
  <si>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</si>
  <si>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</si>
  <si>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</si>
  <si>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</si>
  <si>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</si>
  <si>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</si>
  <si>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</si>
  <si>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</si>
  <si>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</si>
  <si>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</si>
  <si>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</si>
  <si>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</si>
  <si>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</si>
  <si>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</si>
  <si>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</si>
  <si>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</si>
  <si>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</si>
  <si>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</si>
  <si>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</si>
  <si>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</si>
  <si>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</si>
  <si>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</si>
  <si>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</si>
  <si>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</si>
  <si>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</si>
  <si>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</si>
  <si>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</si>
  <si>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</si>
  <si>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</si>
  <si>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</si>
  <si>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</si>
  <si>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</si>
  <si>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</si>
  <si>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</si>
  <si>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</si>
  <si>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</si>
  <si>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</si>
  <si>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</si>
  <si>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</si>
  <si>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</si>
  <si>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</si>
  <si>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</si>
  <si>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</si>
  <si>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</si>
  <si>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</si>
  <si>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</si>
  <si>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</si>
  <si>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</si>
  <si>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</si>
  <si>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</si>
  <si>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</si>
  <si>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</si>
  <si>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</si>
  <si>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</si>
  <si>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</si>
  <si>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</si>
  <si>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</si>
  <si>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</si>
  <si>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</si>
  <si>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</si>
  <si>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</si>
  <si>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</si>
  <si>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</si>
  <si>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</si>
  <si>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</si>
  <si>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</si>
  <si>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</si>
  <si>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</si>
  <si>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</si>
  <si>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</si>
  <si>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</si>
  <si>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</si>
  <si>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</si>
  <si>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</si>
  <si>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</si>
  <si>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</si>
  <si>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</si>
  <si>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</si>
  <si>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</si>
  <si>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</si>
  <si>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</si>
  <si>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</si>
  <si>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</si>
  <si>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</si>
  <si>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</si>
  <si>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</si>
  <si>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</si>
  <si>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</si>
  <si>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</si>
  <si>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</si>
  <si>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</si>
  <si>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</si>
  <si>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</si>
  <si>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</si>
  <si>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</si>
  <si>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</si>
  <si>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</si>
  <si>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</si>
  <si>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</si>
  <si>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</si>
  <si>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</si>
  <si>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</si>
  <si>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</si>
  <si>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</si>
  <si>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</si>
  <si>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</si>
  <si>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</si>
  <si>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</si>
  <si>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</si>
  <si>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</si>
  <si>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</si>
  <si>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</si>
  <si>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</si>
  <si>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</si>
  <si>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</si>
  <si>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</si>
  <si>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</si>
  <si>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</si>
  <si>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</si>
  <si>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</si>
  <si>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</si>
  <si>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</si>
  <si>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</si>
  <si>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</si>
  <si>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</si>
  <si>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</si>
  <si>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</si>
  <si>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</si>
  <si>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</si>
  <si>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</si>
  <si>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</si>
  <si>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</si>
  <si>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</si>
  <si>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</si>
  <si>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</si>
  <si>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</si>
  <si>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</si>
  <si>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</si>
  <si>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</si>
  <si>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</si>
  <si>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</si>
  <si>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</si>
  <si>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</si>
  <si>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</si>
  <si>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</si>
  <si>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</si>
  <si>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</si>
  <si>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</si>
  <si>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</si>
  <si>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</si>
  <si>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</si>
  <si>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</si>
  <si>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</si>
  <si>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</si>
  <si>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</si>
  <si>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</si>
  <si>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</si>
  <si>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</si>
  <si>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</si>
  <si>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</si>
  <si>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</si>
  <si>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</si>
  <si>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</si>
  <si>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</si>
  <si>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</si>
  <si>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</si>
  <si>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</si>
  <si>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</si>
  <si>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</si>
  <si>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</si>
  <si>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</si>
  <si>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</si>
  <si>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</si>
  <si>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</si>
  <si>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</si>
  <si>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</si>
  <si>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</si>
  <si>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</si>
  <si>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</si>
  <si>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</si>
  <si>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</si>
  <si>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</si>
  <si>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</si>
  <si>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</si>
  <si>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</si>
  <si>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</si>
  <si>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</si>
  <si>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</si>
  <si>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</si>
  <si>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</si>
  <si>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</si>
  <si>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</si>
  <si>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</si>
  <si>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</si>
  <si>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</si>
  <si>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</si>
  <si>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</si>
  <si>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</si>
  <si>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</si>
  <si>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</si>
  <si>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</si>
  <si>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</si>
  <si>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</si>
  <si>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</si>
  <si>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</si>
  <si>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</si>
  <si>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</si>
  <si>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</si>
  <si>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</si>
  <si>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</si>
  <si>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</si>
  <si>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</si>
  <si>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</si>
  <si>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</si>
  <si>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</si>
  <si>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</si>
  <si>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</si>
  <si>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</si>
  <si>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</si>
  <si>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</si>
  <si>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</si>
  <si>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</si>
  <si>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</si>
  <si>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</si>
  <si>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</si>
  <si>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</si>
  <si>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</si>
  <si>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</si>
  <si>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</si>
  <si>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</si>
  <si>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</si>
  <si>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</si>
  <si>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</si>
  <si>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</si>
  <si>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</si>
  <si>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</si>
  <si>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</si>
  <si>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</si>
  <si>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</si>
  <si>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</si>
  <si>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</si>
  <si>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</si>
  <si>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</si>
  <si>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</si>
  <si>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</si>
  <si>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</si>
  <si>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</si>
  <si>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</si>
  <si>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</si>
  <si>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</si>
  <si>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</si>
  <si>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</si>
  <si>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</si>
  <si>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</si>
  <si>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</si>
  <si>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</si>
  <si>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</si>
  <si>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</si>
  <si>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</si>
  <si>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</si>
  <si>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</si>
  <si>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</si>
  <si>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</si>
  <si>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</si>
  <si>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</si>
  <si>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</si>
  <si>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</si>
  <si>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</si>
  <si>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</si>
  <si>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</si>
  <si>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</si>
  <si>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</si>
  <si>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</si>
  <si>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</si>
  <si>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</si>
  <si>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</si>
  <si>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</si>
  <si>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</si>
  <si>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</si>
  <si>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</si>
  <si>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</si>
  <si>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</si>
  <si>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</si>
  <si>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</si>
  <si>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</si>
  <si>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</si>
  <si>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</si>
  <si>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</si>
  <si>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</si>
  <si>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</si>
  <si>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</si>
  <si>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</si>
  <si>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</si>
  <si>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</si>
  <si>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</si>
  <si>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</si>
  <si>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</si>
  <si>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</si>
  <si>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</si>
  <si>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</si>
  <si>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</si>
  <si>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</si>
  <si>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</si>
  <si>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</si>
  <si>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</si>
  <si>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</si>
  <si>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</si>
  <si>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</si>
  <si>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</si>
  <si>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</si>
  <si>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</si>
  <si>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</si>
  <si>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</si>
  <si>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</si>
  <si>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</si>
  <si>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</si>
  <si>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</si>
  <si>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</si>
  <si>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</si>
  <si>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</si>
  <si>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</si>
  <si>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</si>
  <si>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</si>
  <si>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</si>
  <si>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</si>
  <si>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</si>
  <si>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</si>
  <si>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</si>
  <si>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</si>
  <si>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</si>
  <si>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</si>
  <si>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</si>
  <si>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</si>
  <si>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</si>
  <si>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</si>
  <si>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</si>
  <si>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</si>
  <si>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</si>
  <si>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</si>
  <si>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</si>
  <si>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</si>
  <si>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</si>
  <si>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</si>
  <si>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</si>
  <si>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</si>
  <si>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</si>
  <si>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</si>
  <si>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</si>
  <si>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</si>
  <si>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</si>
  <si>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</si>
  <si>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</si>
  <si>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</si>
  <si>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</si>
  <si>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</si>
  <si>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</si>
  <si>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</si>
  <si>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</si>
  <si>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</si>
  <si>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</si>
  <si>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</si>
  <si>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</si>
  <si>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</si>
  <si>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</si>
  <si>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</si>
  <si>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</si>
  <si>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</si>
  <si>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</si>
  <si>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</si>
  <si>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</si>
  <si>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</si>
  <si>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</si>
  <si>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</si>
  <si>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</si>
  <si>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</si>
  <si>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</si>
  <si>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</si>
  <si>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</si>
  <si>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</si>
  <si>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</si>
  <si>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</si>
  <si>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</si>
  <si>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</si>
  <si>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</si>
  <si>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</si>
  <si>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</si>
  <si>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</si>
  <si>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</si>
  <si>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</si>
  <si>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</si>
  <si>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</si>
  <si>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</si>
  <si>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</si>
  <si>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</si>
  <si>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</si>
  <si>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</si>
  <si>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</si>
  <si>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</si>
  <si>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</si>
  <si>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</si>
  <si>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</si>
  <si>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</si>
  <si>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</si>
  <si>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</si>
  <si>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</si>
  <si>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</si>
  <si>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</si>
  <si>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</si>
  <si>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</si>
  <si>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</si>
  <si>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</si>
  <si>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</si>
  <si>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</si>
  <si>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</si>
  <si>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</si>
  <si>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</si>
  <si>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</si>
  <si>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</si>
  <si>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</si>
  <si>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</si>
  <si>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</si>
  <si>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</si>
  <si>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</si>
  <si>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</si>
  <si>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</si>
  <si>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</si>
  <si>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</si>
  <si>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</si>
  <si>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</si>
  <si>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</si>
  <si>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</si>
  <si>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</si>
  <si>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</si>
  <si>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</si>
  <si>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</si>
  <si>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</si>
  <si>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</si>
  <si>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</si>
  <si>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</si>
  <si>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</si>
  <si>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</si>
  <si>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</si>
  <si>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</si>
  <si>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</si>
  <si>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</si>
  <si>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</si>
  <si>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</si>
  <si>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</si>
  <si>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</si>
  <si>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</si>
  <si>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</si>
  <si>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</si>
  <si>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</si>
  <si>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</si>
  <si>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</si>
  <si>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</si>
  <si>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</si>
  <si>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</si>
  <si>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</si>
  <si>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</si>
  <si>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</si>
  <si>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</si>
  <si>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</si>
  <si>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</si>
  <si>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</si>
  <si>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</si>
  <si>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</si>
  <si>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</si>
  <si>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</si>
  <si>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</si>
  <si>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</si>
  <si>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</si>
  <si>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</si>
  <si>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</si>
  <si>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</si>
  <si>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</si>
  <si>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</si>
  <si>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</si>
  <si>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</si>
  <si>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</si>
  <si>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</si>
  <si>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</si>
  <si>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</si>
  <si>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</si>
  <si>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</si>
  <si>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</si>
  <si>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</si>
  <si>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</si>
  <si>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</si>
  <si>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</si>
  <si>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</si>
  <si>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</si>
  <si>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</si>
  <si>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</si>
  <si>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</si>
  <si>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</si>
  <si>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</si>
  <si>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</si>
  <si>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</si>
  <si>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</si>
  <si>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</si>
  <si>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</si>
  <si>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</si>
  <si>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</si>
  <si>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</si>
  <si>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</si>
  <si>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</si>
  <si>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</si>
  <si>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</si>
  <si>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</si>
  <si>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</si>
  <si>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</si>
  <si>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</si>
  <si>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</si>
  <si>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</si>
  <si>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</si>
  <si>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</si>
  <si>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</si>
  <si>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</si>
  <si>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</si>
  <si>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</si>
  <si>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</si>
  <si>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</si>
  <si>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</si>
  <si>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</si>
  <si>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</si>
  <si>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</si>
  <si>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</si>
  <si>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</si>
  <si>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</si>
  <si>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</si>
  <si>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</si>
  <si>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</si>
  <si>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</si>
  <si>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</si>
  <si>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</si>
  <si>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</si>
  <si>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</si>
  <si>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</si>
  <si>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</si>
  <si>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</si>
  <si>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</si>
  <si>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</si>
  <si>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</si>
  <si>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</si>
  <si>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</si>
  <si>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</si>
  <si>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</si>
  <si>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</si>
  <si>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</si>
  <si>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</si>
  <si>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</si>
  <si>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</si>
  <si>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</si>
  <si>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</si>
  <si>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</si>
  <si>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</si>
  <si>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</si>
  <si>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</si>
  <si>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</si>
  <si>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</si>
  <si>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</si>
  <si>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</si>
  <si>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</si>
  <si>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</si>
  <si>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</si>
  <si>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</si>
  <si>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</si>
  <si>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</si>
  <si>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</si>
  <si>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</si>
  <si>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</si>
  <si>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</si>
  <si>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</si>
  <si>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</si>
  <si>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</si>
  <si>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</si>
  <si>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</si>
  <si>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</si>
  <si>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</si>
  <si>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</si>
  <si>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</si>
  <si>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</si>
  <si>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</si>
  <si>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</si>
  <si>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</si>
  <si>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</si>
  <si>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</si>
  <si>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</si>
  <si>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</si>
  <si>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</si>
  <si>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</si>
  <si>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</si>
  <si>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</si>
  <si>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</si>
  <si>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</si>
  <si>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</si>
  <si>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</si>
  <si>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</si>
  <si>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</si>
  <si>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</si>
  <si>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</si>
  <si>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</si>
  <si>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</si>
  <si>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</si>
  <si>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</si>
  <si>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</si>
  <si>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</si>
  <si>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</si>
  <si>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</si>
  <si>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</si>
  <si>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</si>
  <si>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</si>
  <si>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</si>
  <si>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</si>
  <si>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</si>
  <si>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</si>
  <si>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</si>
  <si>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</si>
  <si>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</si>
  <si>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</si>
  <si>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</si>
  <si>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</si>
  <si>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</si>
  <si>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</si>
  <si>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</si>
  <si>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</si>
  <si>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</si>
  <si>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</si>
  <si>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</si>
  <si>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</si>
  <si>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</si>
  <si>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</si>
  <si>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</si>
  <si>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</si>
  <si>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</si>
  <si>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</si>
  <si>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</si>
  <si>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</si>
  <si>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</si>
  <si>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</si>
  <si>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</si>
  <si>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</si>
  <si>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</si>
  <si>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</si>
  <si>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</si>
  <si>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</si>
  <si>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</si>
  <si>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</si>
  <si>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</si>
  <si>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</si>
  <si>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</si>
  <si>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</si>
  <si>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</si>
  <si>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</si>
  <si>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</si>
  <si>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</si>
  <si>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</si>
  <si>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</si>
  <si>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</si>
  <si>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</si>
  <si>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</si>
  <si>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</si>
  <si>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</si>
  <si>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</si>
  <si>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</si>
  <si>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</si>
  <si>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</si>
  <si>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</si>
  <si>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</si>
  <si>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</si>
  <si>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</si>
  <si>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</si>
  <si>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</si>
  <si>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</si>
  <si>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</si>
  <si>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</si>
  <si>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</si>
  <si>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</si>
  <si>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</si>
  <si>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</si>
  <si>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</si>
  <si>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</si>
  <si>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</si>
  <si>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</si>
  <si>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</si>
  <si>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</si>
  <si>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</si>
  <si>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</si>
  <si>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</si>
  <si>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</si>
  <si>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</si>
  <si>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</si>
  <si>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</si>
  <si>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</si>
  <si>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</si>
  <si>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</si>
  <si>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</si>
  <si>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</si>
  <si>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</si>
  <si>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</si>
  <si>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</si>
  <si>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</si>
  <si>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</si>
  <si>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</si>
  <si>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</si>
  <si>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</si>
  <si>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</si>
  <si>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</si>
  <si>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</si>
  <si>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</si>
  <si>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</si>
  <si>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</si>
  <si>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</si>
  <si>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</si>
  <si>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</si>
  <si>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</si>
  <si>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</si>
  <si>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</si>
  <si>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</si>
  <si>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</si>
  <si>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</si>
  <si>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</si>
  <si>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</si>
  <si>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</si>
  <si>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</si>
  <si>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</si>
  <si>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</si>
  <si>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</si>
  <si>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</si>
  <si>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</si>
  <si>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</si>
  <si>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</si>
  <si>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</si>
  <si>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</si>
  <si>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</si>
  <si>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</si>
  <si>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</si>
  <si>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</si>
  <si>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</si>
  <si>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</si>
  <si>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</si>
  <si>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</si>
  <si>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</si>
  <si>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</si>
  <si>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</si>
  <si>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</si>
  <si>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</si>
  <si>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</si>
  <si>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</si>
  <si>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</si>
  <si>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</si>
  <si>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</si>
  <si>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</si>
  <si>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</si>
  <si>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</si>
  <si>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</si>
  <si>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</si>
  <si>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</si>
  <si>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</si>
  <si>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</si>
  <si>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</si>
  <si>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</si>
  <si>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</si>
  <si>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</si>
  <si>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</si>
  <si>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</si>
  <si>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</si>
  <si>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</si>
  <si>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</si>
  <si>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</si>
  <si>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</si>
  <si>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</si>
  <si>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</si>
  <si>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</si>
  <si>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</si>
  <si>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</si>
  <si>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</si>
  <si>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</si>
  <si>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</si>
  <si>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</si>
  <si>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</si>
  <si>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</si>
  <si>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</si>
  <si>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</si>
  <si>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</si>
  <si>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</si>
  <si>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</si>
  <si>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</si>
  <si>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</si>
  <si>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</si>
  <si>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</si>
  <si>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</si>
  <si>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</si>
  <si>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</si>
  <si>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</si>
  <si>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</si>
  <si>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</si>
  <si>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</si>
  <si>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</si>
  <si>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</si>
  <si>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</si>
  <si>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</si>
  <si>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</si>
  <si>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</si>
  <si>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</si>
  <si>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</si>
  <si>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</si>
  <si>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</si>
  <si>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</si>
  <si>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</si>
  <si>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</si>
  <si>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</si>
  <si>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</si>
  <si>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</si>
  <si>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</si>
  <si>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</si>
  <si>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</si>
  <si>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</si>
  <si>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</si>
  <si>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</si>
  <si>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</si>
  <si>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</si>
  <si>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</si>
  <si>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</si>
  <si>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</si>
  <si>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</si>
  <si>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</si>
  <si>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</si>
  <si>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</si>
  <si>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</si>
  <si>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</si>
  <si>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</si>
  <si>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</si>
  <si>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</si>
  <si>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</si>
  <si>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</si>
  <si>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</si>
  <si>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</si>
  <si>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</si>
  <si>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</si>
  <si>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</si>
  <si>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</si>
  <si>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</si>
  <si>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</si>
  <si>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</si>
  <si>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</si>
  <si>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</si>
  <si>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</si>
  <si>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</si>
  <si>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</si>
  <si>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</si>
  <si>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</si>
  <si>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</si>
  <si>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</si>
  <si>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</si>
  <si>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</si>
  <si>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</si>
  <si>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</si>
  <si>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</si>
  <si>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</si>
  <si>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</si>
  <si>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</si>
  <si>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</si>
  <si>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</si>
  <si>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</si>
  <si>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</si>
  <si>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</si>
  <si>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</si>
  <si>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</si>
  <si>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</si>
  <si>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</si>
  <si>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</si>
  <si>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</si>
  <si>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</si>
  <si>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</si>
  <si>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</si>
  <si>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</si>
  <si>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</si>
  <si>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</si>
  <si>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</si>
  <si>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</si>
  <si>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</si>
  <si>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</si>
  <si>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</si>
  <si>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</si>
  <si>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</si>
  <si>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</si>
  <si>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</si>
  <si>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</si>
  <si>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</si>
  <si>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</si>
  <si>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</si>
  <si>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</si>
  <si>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</si>
  <si>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</si>
  <si>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</si>
  <si>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</si>
  <si>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</si>
  <si>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</si>
  <si>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</si>
  <si>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</si>
  <si>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</si>
  <si>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</si>
  <si>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</si>
  <si>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</si>
  <si>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</si>
  <si>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</si>
  <si>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</si>
  <si>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</si>
  <si>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</si>
  <si>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</si>
  <si>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</si>
  <si>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</si>
  <si>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</si>
  <si>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</si>
  <si>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</si>
  <si>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</si>
  <si>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</si>
  <si>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</si>
  <si>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</si>
  <si>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</si>
  <si>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</si>
  <si>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</si>
  <si>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</si>
  <si>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</si>
  <si>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</si>
  <si>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</si>
  <si>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</si>
  <si>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</si>
  <si>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</si>
  <si>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</si>
  <si>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</si>
  <si>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</si>
  <si>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</si>
  <si>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</si>
  <si>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</si>
  <si>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</si>
  <si>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</si>
  <si>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</si>
  <si>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</si>
  <si>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</si>
  <si>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</si>
  <si>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</si>
  <si>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</si>
  <si>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</si>
  <si>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</si>
  <si>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</si>
  <si>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</si>
  <si>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</si>
  <si>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</si>
  <si>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</si>
  <si>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</si>
  <si>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</si>
  <si>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</si>
  <si>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</si>
  <si>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</si>
  <si>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</si>
  <si>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</si>
  <si>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</si>
  <si>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</si>
  <si>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</si>
  <si>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</si>
  <si>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</si>
  <si>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</si>
  <si>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</si>
  <si>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</si>
  <si>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</si>
  <si>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</si>
  <si>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</si>
  <si>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</si>
  <si>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</si>
  <si>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</si>
  <si>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</si>
  <si>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</si>
  <si>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</si>
  <si>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</si>
  <si>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</si>
  <si>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</si>
  <si>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</si>
  <si>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</si>
  <si>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</si>
  <si>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</si>
  <si>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</si>
  <si>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</si>
  <si>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</si>
  <si>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</si>
  <si>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</si>
  <si>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</si>
  <si>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</si>
  <si>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</si>
  <si>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</si>
  <si>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</si>
  <si>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</si>
  <si>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</si>
  <si>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</si>
  <si>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</si>
  <si>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</si>
  <si>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</si>
  <si>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</si>
  <si>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</si>
  <si>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</si>
  <si>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</si>
  <si>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</si>
  <si>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</si>
  <si>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</si>
  <si>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</si>
  <si>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</si>
  <si>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</si>
  <si>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</si>
  <si>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</si>
  <si>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</si>
  <si>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</si>
  <si>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</si>
  <si>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</si>
  <si>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</si>
  <si>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</si>
  <si>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</si>
  <si>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</si>
  <si>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</si>
  <si>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</si>
  <si>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</si>
  <si>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</si>
  <si>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</si>
  <si>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</si>
  <si>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</si>
  <si>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</si>
  <si>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</si>
  <si>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</si>
  <si>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</si>
  <si>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</si>
  <si>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</si>
  <si>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</si>
  <si>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</si>
  <si>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</si>
  <si>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</si>
  <si>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</si>
  <si>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</si>
  <si>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</si>
  <si>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</si>
  <si>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</si>
  <si>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</si>
  <si>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</si>
  <si>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</si>
  <si>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</si>
  <si>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</si>
  <si>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</si>
  <si>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</si>
  <si>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</si>
  <si>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</si>
  <si>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</si>
  <si>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</si>
  <si>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</si>
  <si>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</si>
  <si>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</si>
  <si>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</si>
  <si>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</si>
  <si>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</si>
  <si>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</si>
  <si>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</si>
  <si>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</si>
  <si>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</si>
  <si>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</si>
  <si>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</si>
  <si>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</si>
  <si>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</si>
  <si>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</si>
  <si>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</si>
  <si>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</si>
  <si>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</si>
  <si>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</si>
  <si>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</si>
  <si>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</si>
  <si>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</si>
  <si>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</si>
  <si>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</si>
  <si>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</si>
  <si>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</si>
  <si>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</si>
  <si>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</si>
  <si>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</si>
  <si>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</si>
  <si>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</si>
  <si>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</si>
  <si>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</si>
  <si>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</si>
  <si>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</si>
  <si>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</si>
  <si>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</si>
  <si>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</si>
  <si>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</si>
  <si>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</si>
  <si>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</si>
  <si>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</si>
  <si>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</si>
  <si>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</si>
  <si>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</si>
  <si>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</si>
  <si>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</si>
  <si>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</si>
  <si>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</si>
  <si>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</si>
  <si>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</si>
  <si>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</si>
  <si>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</si>
  <si>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</si>
  <si>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</si>
  <si>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</si>
  <si>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</si>
  <si>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</si>
  <si>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</si>
  <si>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</si>
  <si>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</si>
  <si>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</si>
  <si>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</si>
  <si>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</si>
  <si>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</si>
  <si>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</si>
  <si>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</si>
  <si>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</si>
  <si>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</si>
  <si>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</si>
  <si>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</si>
  <si>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</si>
  <si>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</si>
  <si>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</si>
  <si>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</si>
  <si>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</si>
  <si>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</si>
  <si>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</si>
  <si>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</si>
  <si>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</si>
  <si>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</si>
  <si>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</si>
  <si>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</si>
  <si>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</si>
  <si>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</si>
  <si>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</si>
  <si>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</si>
  <si>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</si>
  <si>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</si>
  <si>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</si>
  <si>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</si>
  <si>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</si>
  <si>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</si>
  <si>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</si>
  <si>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</si>
  <si>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</si>
  <si>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</si>
  <si>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</si>
  <si>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</si>
  <si>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</si>
  <si>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</si>
  <si>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</si>
  <si>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</si>
  <si>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</si>
  <si>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</si>
  <si>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</si>
  <si>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</si>
  <si>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</si>
  <si>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</si>
  <si>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</si>
  <si>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</si>
  <si>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</si>
  <si>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</si>
  <si>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</si>
  <si>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</si>
  <si>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</si>
  <si>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</si>
  <si>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</si>
  <si>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</si>
  <si>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</si>
  <si>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</si>
  <si>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</si>
  <si>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</si>
  <si>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</si>
  <si>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</si>
  <si>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</si>
  <si>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</si>
  <si>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</si>
  <si>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</si>
  <si>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</si>
  <si>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</si>
  <si>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</si>
  <si>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</si>
  <si>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</si>
  <si>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</si>
  <si>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</si>
  <si>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</si>
  <si>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</si>
  <si>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</si>
  <si>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</si>
  <si>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</si>
  <si>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</si>
  <si>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</si>
  <si>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</si>
  <si>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</si>
  <si>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</si>
  <si>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</si>
  <si>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</si>
  <si>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</si>
  <si>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</si>
  <si>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</si>
  <si>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</si>
  <si>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</si>
  <si>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</si>
  <si>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</si>
  <si>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</si>
  <si>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</si>
  <si>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</si>
  <si>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</si>
  <si>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</si>
  <si>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</si>
  <si>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</si>
  <si>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</si>
  <si>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</si>
  <si>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</si>
  <si>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</si>
  <si>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</si>
  <si>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</si>
  <si>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</si>
  <si>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</si>
  <si>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</si>
  <si>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</si>
  <si>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</si>
  <si>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</si>
  <si>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</si>
  <si>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</si>
  <si>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</si>
  <si>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</si>
  <si>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</si>
  <si>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</si>
  <si>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</si>
  <si>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</si>
  <si>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</si>
  <si>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</si>
  <si>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</si>
  <si>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</si>
  <si>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</si>
  <si>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</si>
  <si>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</si>
  <si>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</si>
  <si>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</si>
  <si>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</si>
  <si>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</si>
  <si>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</si>
  <si>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</si>
  <si>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</si>
  <si>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</si>
  <si>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</si>
  <si>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</si>
  <si>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</si>
  <si>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</si>
  <si>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</si>
  <si>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</si>
  <si>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</si>
  <si>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</si>
  <si>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</si>
  <si>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</si>
  <si>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</si>
  <si>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</si>
  <si>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</si>
  <si>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</si>
  <si>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</si>
  <si>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</si>
  <si>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</si>
  <si>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</si>
  <si>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</si>
  <si>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</si>
  <si>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</si>
  <si>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</si>
  <si>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</si>
  <si>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</si>
  <si>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</si>
  <si>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</si>
  <si>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</si>
  <si>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</si>
  <si>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</si>
  <si>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</si>
  <si>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</si>
  <si>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</si>
  <si>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</si>
  <si>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</si>
  <si>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</si>
  <si>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</si>
  <si>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</si>
  <si>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</si>
  <si>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</si>
  <si>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</si>
  <si>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</si>
  <si>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</si>
  <si>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</si>
  <si>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</si>
  <si>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</si>
  <si>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</si>
  <si>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</si>
  <si>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</si>
  <si>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</si>
  <si>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</si>
  <si>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</si>
  <si>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</si>
  <si>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</si>
  <si>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</si>
  <si>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</si>
  <si>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</si>
  <si>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</si>
  <si>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</si>
  <si>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</si>
  <si>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</si>
  <si>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</si>
  <si>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</si>
  <si>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</si>
  <si>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</si>
  <si>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</si>
  <si>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</si>
  <si>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</si>
  <si>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</si>
  <si>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</si>
  <si>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</si>
  <si>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</si>
  <si>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</si>
  <si>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</si>
  <si>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</si>
  <si>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</si>
  <si>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</si>
  <si>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</si>
  <si>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</si>
  <si>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</si>
  <si>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</si>
  <si>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</si>
  <si>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</si>
  <si>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</si>
  <si>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</si>
  <si>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</si>
  <si>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</si>
  <si>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</si>
  <si>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</si>
  <si>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</si>
  <si>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</si>
  <si>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</si>
  <si>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</si>
  <si>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</si>
  <si>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</si>
  <si>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</si>
  <si>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</si>
  <si>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</si>
  <si>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</si>
  <si>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</si>
  <si>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</si>
  <si>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</si>
  <si>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</si>
  <si>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</si>
  <si>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</si>
  <si>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</si>
  <si>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</si>
  <si>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</si>
  <si>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</si>
  <si>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</si>
  <si>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</si>
  <si>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</si>
  <si>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</si>
  <si>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</si>
  <si>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</si>
  <si>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</si>
  <si>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</si>
  <si>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</si>
  <si>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</si>
  <si>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</si>
  <si>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</si>
  <si>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</si>
  <si>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</si>
  <si>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</si>
  <si>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</si>
  <si>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</si>
  <si>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</si>
  <si>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</si>
  <si>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</si>
  <si>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</si>
  <si>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</si>
  <si>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</si>
  <si>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</si>
  <si>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</si>
  <si>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</si>
  <si>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</si>
  <si>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</si>
  <si>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</si>
  <si>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</si>
  <si>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</si>
  <si>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</si>
  <si>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</si>
  <si>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</si>
  <si>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</si>
  <si>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</si>
  <si>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</si>
  <si>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</si>
  <si>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</si>
  <si>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</si>
  <si>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</si>
  <si>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</si>
  <si>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</si>
  <si>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</si>
  <si>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</si>
  <si>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</si>
  <si>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</si>
  <si>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</si>
  <si>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</si>
  <si>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</si>
  <si>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</si>
  <si>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</si>
  <si>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</si>
  <si>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</si>
  <si>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</si>
  <si>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</si>
  <si>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</si>
  <si>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</si>
  <si>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</si>
  <si>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</si>
  <si>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</si>
  <si>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</si>
  <si>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</si>
  <si>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</si>
  <si>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</si>
  <si>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</si>
  <si>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</si>
  <si>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</si>
  <si>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</si>
  <si>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</si>
  <si>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</si>
  <si>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</si>
  <si>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</si>
  <si>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</si>
  <si>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</si>
  <si>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</si>
  <si>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</si>
  <si>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</si>
  <si>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</si>
  <si>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</si>
  <si>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</si>
  <si>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</si>
  <si>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</si>
  <si>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</si>
  <si>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</si>
  <si>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</si>
  <si>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</si>
  <si>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</si>
  <si>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</si>
  <si>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</si>
  <si>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</si>
  <si>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</si>
  <si>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</si>
  <si>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</si>
  <si>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</si>
  <si>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</si>
  <si>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</si>
  <si>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</si>
  <si>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</si>
  <si>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</si>
  <si>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</si>
  <si>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</si>
  <si>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</si>
  <si>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</si>
  <si>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</si>
  <si>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</si>
  <si>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</si>
  <si>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</si>
  <si>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</si>
  <si>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</si>
  <si>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</si>
  <si>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</si>
  <si>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</si>
  <si>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</si>
  <si>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</si>
  <si>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</si>
  <si>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</si>
  <si>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</si>
  <si>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</si>
  <si>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</si>
  <si>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</si>
  <si>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</si>
  <si>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</si>
  <si>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</si>
  <si>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</si>
  <si>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</si>
  <si>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</si>
  <si>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</si>
  <si>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</si>
  <si>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</si>
  <si>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</si>
  <si>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</si>
  <si>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</si>
  <si>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</si>
  <si>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</si>
  <si>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</si>
  <si>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</si>
  <si>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</si>
  <si>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</si>
  <si>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</si>
  <si>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</si>
  <si>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</si>
  <si>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</si>
  <si>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</si>
  <si>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</si>
  <si>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</si>
  <si>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</si>
  <si>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</si>
  <si>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</si>
  <si>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</si>
  <si>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</si>
  <si>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</si>
  <si>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</si>
  <si>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</si>
  <si>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</si>
  <si>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</si>
  <si>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</si>
  <si>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</si>
  <si>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</si>
  <si>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</si>
  <si>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</si>
  <si>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</si>
  <si>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</si>
  <si>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</si>
  <si>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</si>
  <si>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</si>
  <si>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</si>
  <si>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</si>
  <si>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</si>
  <si>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</si>
  <si>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</si>
  <si>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</si>
  <si>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</si>
  <si>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</si>
  <si>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</si>
  <si>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</si>
  <si>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</si>
  <si>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</si>
  <si>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</si>
  <si>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</si>
  <si>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</si>
  <si>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</si>
  <si>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</si>
  <si>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</si>
  <si>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</si>
  <si>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</si>
  <si>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</si>
  <si>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</si>
  <si>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</si>
  <si>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</si>
  <si>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</si>
  <si>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</si>
  <si>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</si>
  <si>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</si>
  <si>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</si>
  <si>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</si>
  <si>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</si>
  <si>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</si>
  <si>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</si>
  <si>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</si>
  <si>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</si>
  <si>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</si>
  <si>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</si>
  <si>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</si>
  <si>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</si>
  <si>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</si>
  <si>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</si>
  <si>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</si>
  <si>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</si>
  <si>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</si>
  <si>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</si>
  <si>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</si>
  <si>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</si>
  <si>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</si>
  <si>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</si>
  <si>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</si>
  <si>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</si>
  <si>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</si>
  <si>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</si>
  <si>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</si>
  <si>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</si>
  <si>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</si>
  <si>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</si>
  <si>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</si>
  <si>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</si>
  <si>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</si>
  <si>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</si>
  <si>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</si>
  <si>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</si>
  <si>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</si>
  <si>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</si>
  <si>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</si>
  <si>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</si>
  <si>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</si>
  <si>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</si>
  <si>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</si>
  <si>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</si>
  <si>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</si>
  <si>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</si>
  <si>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</si>
  <si>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</si>
  <si>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</si>
  <si>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</si>
  <si>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</si>
  <si>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</si>
  <si>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</si>
  <si>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</si>
  <si>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</si>
  <si>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</si>
  <si>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</si>
  <si>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</si>
  <si>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</si>
  <si>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</si>
  <si>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</si>
  <si>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</si>
  <si>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</si>
  <si>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</si>
  <si>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</si>
  <si>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</si>
  <si>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</si>
  <si>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</si>
  <si>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</si>
  <si>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</si>
  <si>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</si>
  <si>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</si>
  <si>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</si>
  <si>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</si>
  <si>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</si>
  <si>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</si>
  <si>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</si>
  <si>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</si>
  <si>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</si>
  <si>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</si>
  <si>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</si>
  <si>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</si>
  <si>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</si>
  <si>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</si>
  <si>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</si>
  <si>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</si>
  <si>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</si>
  <si>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</si>
  <si>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</si>
  <si>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</si>
  <si>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</si>
  <si>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</si>
  <si>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</si>
  <si>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</si>
  <si>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</si>
  <si>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</si>
  <si>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</si>
  <si>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</si>
  <si>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</si>
  <si>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</si>
  <si>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</si>
  <si>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</si>
  <si>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</si>
  <si>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</si>
  <si>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</si>
  <si>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</si>
  <si>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</si>
  <si>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</si>
  <si>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</si>
  <si>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</si>
  <si>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</si>
  <si>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</si>
  <si>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</si>
  <si>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</si>
  <si>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</si>
  <si>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</si>
  <si>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</si>
  <si>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</si>
  <si>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</si>
  <si>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</si>
  <si>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</si>
  <si>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</si>
  <si>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</si>
  <si>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</si>
  <si>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</si>
  <si>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</si>
  <si>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</si>
  <si>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</si>
  <si>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</si>
  <si>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</si>
  <si>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</si>
  <si>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</si>
  <si>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</si>
  <si>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</si>
  <si>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</si>
  <si>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</si>
  <si>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</si>
  <si>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</si>
  <si>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</si>
  <si>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</si>
  <si>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</si>
  <si>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</si>
  <si>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</si>
  <si>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</si>
  <si>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</si>
  <si>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</si>
  <si>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</si>
  <si>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</si>
  <si>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</si>
  <si>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</si>
  <si>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</si>
  <si>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</si>
  <si>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</si>
  <si>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</si>
  <si>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</si>
  <si>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</si>
  <si>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</si>
  <si>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</si>
  <si>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</si>
  <si>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</si>
  <si>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</si>
  <si>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</si>
  <si>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</si>
  <si>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</si>
  <si>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</si>
  <si>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</si>
  <si>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</si>
  <si>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</si>
  <si>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</si>
  <si>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</si>
  <si>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</si>
  <si>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</si>
  <si>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</si>
  <si>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</si>
  <si>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</si>
  <si>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</si>
  <si>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</si>
  <si>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</si>
  <si>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</si>
  <si>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</si>
  <si>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</si>
  <si>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</si>
  <si>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</si>
  <si>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</si>
  <si>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</si>
  <si>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</si>
  <si>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</si>
  <si>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</si>
  <si>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</si>
  <si>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</si>
  <si>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</si>
  <si>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</si>
  <si>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</si>
  <si>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</si>
  <si>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</si>
  <si>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</si>
  <si>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</si>
  <si>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</si>
  <si>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</si>
  <si>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</si>
  <si>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</si>
  <si>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</si>
  <si>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</si>
  <si>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</si>
  <si>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</si>
  <si>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</si>
  <si>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</si>
  <si>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</si>
  <si>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</si>
  <si>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</si>
  <si>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</si>
  <si>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</si>
  <si>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</si>
  <si>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</si>
  <si>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</si>
  <si>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</si>
  <si>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</si>
  <si>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</si>
  <si>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</si>
  <si>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</si>
  <si>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</si>
  <si>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</si>
  <si>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</si>
  <si>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</si>
  <si>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</si>
  <si>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</si>
  <si>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</si>
  <si>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</si>
  <si>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</si>
  <si>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</si>
  <si>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</si>
  <si>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</si>
  <si>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</si>
  <si>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</si>
  <si>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</si>
  <si>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</si>
  <si>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</si>
  <si>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</si>
  <si>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</si>
  <si>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</si>
  <si>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</si>
  <si>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</si>
  <si>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</si>
  <si>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</si>
  <si>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</si>
  <si>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</si>
  <si>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</si>
  <si>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</si>
  <si>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</si>
  <si>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</si>
  <si>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</si>
  <si>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</si>
  <si>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</si>
  <si>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</si>
  <si>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</si>
  <si>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</si>
  <si>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</si>
  <si>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</si>
  <si>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</si>
  <si>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</si>
  <si>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</si>
  <si>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</si>
  <si>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</si>
  <si>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</si>
  <si>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</si>
  <si>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</si>
  <si>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</si>
  <si>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</si>
  <si>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</si>
  <si>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</si>
  <si>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</si>
  <si>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</si>
  <si>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</si>
  <si>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</si>
  <si>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</si>
  <si>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</si>
  <si>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</si>
  <si>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</si>
  <si>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</si>
  <si>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</si>
  <si>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</si>
  <si>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</si>
  <si>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</si>
  <si>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</si>
  <si>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</si>
  <si>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</si>
  <si>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</si>
  <si>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</si>
  <si>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</si>
  <si>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</si>
  <si>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</si>
  <si>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</si>
  <si>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</si>
  <si>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</si>
  <si>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</si>
  <si>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</si>
  <si>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</si>
  <si>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</si>
  <si>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</si>
  <si>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</si>
  <si>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</si>
  <si>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</si>
  <si>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</si>
  <si>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</si>
  <si>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</si>
  <si>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</si>
  <si>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</si>
  <si>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</si>
  <si>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</si>
  <si>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</si>
  <si>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</si>
  <si>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</si>
  <si>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</si>
  <si>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</si>
  <si>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</si>
  <si>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</si>
  <si>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</si>
  <si>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</si>
  <si>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</si>
  <si>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</si>
  <si>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</si>
  <si>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</si>
  <si>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</si>
  <si>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</si>
  <si>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</si>
  <si>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</si>
  <si>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</si>
  <si>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</si>
  <si>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</si>
  <si>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</si>
  <si>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</si>
  <si>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</si>
  <si>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</si>
  <si>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</si>
  <si>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</si>
  <si>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</si>
  <si>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</si>
  <si>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</si>
  <si>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</si>
  <si>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</si>
  <si>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</si>
  <si>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</si>
  <si>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</si>
  <si>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</si>
  <si>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</si>
  <si>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</si>
  <si>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</si>
  <si>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</si>
  <si>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</si>
  <si>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</si>
  <si>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</si>
  <si>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</si>
  <si>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</si>
  <si>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</si>
  <si>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</si>
  <si>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</si>
  <si>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</si>
  <si>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</si>
  <si>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</si>
  <si>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</si>
  <si>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</si>
  <si>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</si>
  <si>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</si>
  <si>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</si>
  <si>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</si>
  <si>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</si>
  <si>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</si>
  <si>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</si>
  <si>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</si>
  <si>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</si>
  <si>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</si>
  <si>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</si>
  <si>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</si>
  <si>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</si>
  <si>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</si>
  <si>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</si>
  <si>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</si>
  <si>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</si>
  <si>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</si>
  <si>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</si>
  <si>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</si>
  <si>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</si>
  <si>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</si>
  <si>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</si>
  <si>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</si>
  <si>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</si>
  <si>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</si>
  <si>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</si>
  <si>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</si>
  <si>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</si>
  <si>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</si>
  <si>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</si>
  <si>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</si>
  <si>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</si>
  <si>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</si>
  <si>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</si>
  <si>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</si>
  <si>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</si>
  <si>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</si>
  <si>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</si>
  <si>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</si>
  <si>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</si>
  <si>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</si>
  <si>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</si>
  <si>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</si>
  <si>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</si>
  <si>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</si>
  <si>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</si>
  <si>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</si>
  <si>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</si>
  <si>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</si>
  <si>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</si>
  <si>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</si>
  <si>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</si>
  <si>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</si>
  <si>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</si>
  <si>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</si>
  <si>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</si>
  <si>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</si>
  <si>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</si>
  <si>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</si>
  <si>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</si>
  <si>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</si>
  <si>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</si>
  <si>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</si>
  <si>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</si>
  <si>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</si>
  <si>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</si>
  <si>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</si>
  <si>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</si>
  <si>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</si>
  <si>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</si>
  <si>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</si>
  <si>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</si>
  <si>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</si>
  <si>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</si>
  <si>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</si>
  <si>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</si>
  <si>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</si>
  <si>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</si>
  <si>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</si>
  <si>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</si>
  <si>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</si>
  <si>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</si>
  <si>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</si>
  <si>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</si>
  <si>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</si>
  <si>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</si>
  <si>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</si>
  <si>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</si>
  <si>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</si>
  <si>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</si>
  <si>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</si>
  <si>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</si>
  <si>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</si>
  <si>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</si>
  <si>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</si>
  <si>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</si>
  <si>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</si>
  <si>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</si>
  <si>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</si>
  <si>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</si>
  <si>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</si>
  <si>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</si>
  <si>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</si>
  <si>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</si>
  <si>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</si>
  <si>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</si>
  <si>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</si>
  <si>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</si>
  <si>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</si>
  <si>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</si>
  <si>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</si>
  <si>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</si>
  <si>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</si>
  <si>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</si>
  <si>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</si>
  <si>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</si>
  <si>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</si>
  <si>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</si>
  <si>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</si>
  <si>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</si>
  <si>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</si>
  <si>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</si>
  <si>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</si>
  <si>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</si>
  <si>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</si>
  <si>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</si>
  <si>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</si>
  <si>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</si>
  <si>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</si>
  <si>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</si>
  <si>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</si>
  <si>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</si>
  <si>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</si>
  <si>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</si>
  <si>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</si>
  <si>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</si>
  <si>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</si>
  <si>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</si>
  <si>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</si>
  <si>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</si>
  <si>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</si>
  <si>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</si>
  <si>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</si>
  <si>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</si>
  <si>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</si>
  <si>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</si>
  <si>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</si>
  <si>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</si>
  <si>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</si>
  <si>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</si>
  <si>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</si>
  <si>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</si>
  <si>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</si>
  <si>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</si>
  <si>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</si>
  <si>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</si>
  <si>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</si>
  <si>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</si>
  <si>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</si>
  <si>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</si>
  <si>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</si>
  <si>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</si>
  <si>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</si>
  <si>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</si>
  <si>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</si>
  <si>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</si>
  <si>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</si>
  <si>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</si>
  <si>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</si>
  <si>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</si>
  <si>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</si>
  <si>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</si>
  <si>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</si>
  <si>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</si>
  <si>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</si>
  <si>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</si>
  <si>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</si>
  <si>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</si>
  <si>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</si>
  <si>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</si>
  <si>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</si>
  <si>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</si>
  <si>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</si>
  <si>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</si>
  <si>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</si>
  <si>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</si>
  <si>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</si>
  <si>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</si>
  <si>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</si>
  <si>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</si>
  <si>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</si>
  <si>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</si>
  <si>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</si>
  <si>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</si>
  <si>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</si>
  <si>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</si>
  <si>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</si>
  <si>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</si>
  <si>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</si>
  <si>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</si>
  <si>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</si>
  <si>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</si>
  <si>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</si>
  <si>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</si>
  <si>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</si>
  <si>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</si>
  <si>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</si>
  <si>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</si>
  <si>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</si>
  <si>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</si>
  <si>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</si>
  <si>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</si>
  <si>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</si>
  <si>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</si>
  <si>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</si>
  <si>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</si>
  <si>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</si>
  <si>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</si>
  <si>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</si>
  <si>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</si>
  <si>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</si>
  <si>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</si>
  <si>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</si>
  <si>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</si>
  <si>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</si>
  <si>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</si>
  <si>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</si>
  <si>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</si>
  <si>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</si>
  <si>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</si>
  <si>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</si>
  <si>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</si>
  <si>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</si>
  <si>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</si>
  <si>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</si>
  <si>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</si>
  <si>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</si>
  <si>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</si>
  <si>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</si>
  <si>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</si>
  <si>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</si>
  <si>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</si>
  <si>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</si>
  <si>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</si>
  <si>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</si>
  <si>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</si>
  <si>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</si>
  <si>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</si>
  <si>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</si>
  <si>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</si>
  <si>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</si>
  <si>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</si>
  <si>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</si>
  <si>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</si>
  <si>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</si>
  <si>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</si>
  <si>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</si>
  <si>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</si>
  <si>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</si>
  <si>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</si>
  <si>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</si>
  <si>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</si>
  <si>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</si>
  <si>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</si>
  <si>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</si>
  <si>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</si>
  <si>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</si>
  <si>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</si>
  <si>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</si>
  <si>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</si>
  <si>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</si>
  <si>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</si>
  <si>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</si>
  <si>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</si>
  <si>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</si>
  <si>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</si>
  <si>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</si>
  <si>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</si>
  <si>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</si>
  <si>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</si>
  <si>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</si>
  <si>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</si>
  <si>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</si>
  <si>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</si>
  <si>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</si>
  <si>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</si>
  <si>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</si>
  <si>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</si>
  <si>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</si>
  <si>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</si>
  <si>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</si>
  <si>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</si>
  <si>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</si>
  <si>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</si>
  <si>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</si>
  <si>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</si>
  <si>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</si>
  <si>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</si>
  <si>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</si>
  <si>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</si>
  <si>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</si>
  <si>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</si>
  <si>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</si>
  <si>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</si>
  <si>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</si>
  <si>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</si>
  <si>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</si>
  <si>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</si>
  <si>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</si>
  <si>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</si>
  <si>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</si>
  <si>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</si>
  <si>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</si>
  <si>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</si>
  <si>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</si>
  <si>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</si>
  <si>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</si>
  <si>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</si>
  <si>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</si>
  <si>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</si>
  <si>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</si>
  <si>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</si>
  <si>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</si>
  <si>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</si>
  <si>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</si>
  <si>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</si>
  <si>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</si>
  <si>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</si>
  <si>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</si>
  <si>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</si>
  <si>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</si>
  <si>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</si>
  <si>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</si>
  <si>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</si>
  <si>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</si>
  <si>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</si>
  <si>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</si>
  <si>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</si>
  <si>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</si>
  <si>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</si>
  <si>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</si>
  <si>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</si>
  <si>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</si>
  <si>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</si>
  <si>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</si>
  <si>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</si>
  <si>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</si>
  <si>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</si>
  <si>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</si>
  <si>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</si>
  <si>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</si>
  <si>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</si>
  <si>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</si>
  <si>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</si>
  <si>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</si>
  <si>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</si>
  <si>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</si>
  <si>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</si>
  <si>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</si>
  <si>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</si>
  <si>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</si>
  <si>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</si>
  <si>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</si>
  <si>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</si>
  <si>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</si>
  <si>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</si>
  <si>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</si>
  <si>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</si>
  <si>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</si>
  <si>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</si>
  <si>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</si>
  <si>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</si>
  <si>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</si>
  <si>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</si>
  <si>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</si>
  <si>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</si>
  <si>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</si>
  <si>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</si>
  <si>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</si>
  <si>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</si>
  <si>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</si>
  <si>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</si>
  <si>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</si>
  <si>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</si>
  <si>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</si>
  <si>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</si>
  <si>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</si>
  <si>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</si>
  <si>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</si>
  <si>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</si>
  <si>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</si>
  <si>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</si>
  <si>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</si>
  <si>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</si>
  <si>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</si>
  <si>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</si>
  <si>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</si>
  <si>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</si>
  <si>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</si>
  <si>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</si>
  <si>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</si>
  <si>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</si>
  <si>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</si>
  <si>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</si>
  <si>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</si>
  <si>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</si>
  <si>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</si>
  <si>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</si>
  <si>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</si>
  <si>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</si>
  <si>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</si>
  <si>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</si>
  <si>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</si>
  <si>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</si>
  <si>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</si>
  <si>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</si>
  <si>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</si>
  <si>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</si>
  <si>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</si>
  <si>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</si>
  <si>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</si>
  <si>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</si>
  <si>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</si>
  <si>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</si>
  <si>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</si>
  <si>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</si>
  <si>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</si>
  <si>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</si>
  <si>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</si>
  <si>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</si>
  <si>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</si>
  <si>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</si>
  <si>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</si>
  <si>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</si>
  <si>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</si>
  <si>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</si>
  <si>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</si>
  <si>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</si>
  <si>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</si>
  <si>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</si>
  <si>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</si>
  <si>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</si>
  <si>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</si>
  <si>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</si>
  <si>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</si>
  <si>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</si>
  <si>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</si>
  <si>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</si>
  <si>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</si>
  <si>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</si>
  <si>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</si>
  <si>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</si>
  <si>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</si>
  <si>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</si>
  <si>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</si>
  <si>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</si>
  <si>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</si>
  <si>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</si>
  <si>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</si>
  <si>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</si>
  <si>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</si>
  <si>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</si>
  <si>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</si>
  <si>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</si>
  <si>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</si>
  <si>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</si>
  <si>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</si>
  <si>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</si>
  <si>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</si>
  <si>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</si>
  <si>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</si>
  <si>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</si>
  <si>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</si>
  <si>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</si>
  <si>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</si>
  <si>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</si>
  <si>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</si>
  <si>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</si>
  <si>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</si>
  <si>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</si>
  <si>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</si>
  <si>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</si>
  <si>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</si>
  <si>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</si>
  <si>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</si>
  <si>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</si>
  <si>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</si>
  <si>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</si>
  <si>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</si>
  <si>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</si>
  <si>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</si>
  <si>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</si>
  <si>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</si>
  <si>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</si>
  <si>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</si>
  <si>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</si>
  <si>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</si>
  <si>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</si>
  <si>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</si>
  <si>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</si>
  <si>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</si>
  <si>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</si>
  <si>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</si>
  <si>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</si>
  <si>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</si>
  <si>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</si>
  <si>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</si>
  <si>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</si>
  <si>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</si>
  <si>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</si>
  <si>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</si>
  <si>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</si>
  <si>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</si>
  <si>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</si>
  <si>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</si>
  <si>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</si>
  <si>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</si>
  <si>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</si>
  <si>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</si>
  <si>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</si>
  <si>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</si>
  <si>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</si>
  <si>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</si>
  <si>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</si>
  <si>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</si>
  <si>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</si>
  <si>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</si>
  <si>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</si>
  <si>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</si>
  <si>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</si>
  <si>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</si>
  <si>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</si>
  <si>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</si>
  <si>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</si>
  <si>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</si>
  <si>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</si>
  <si>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</si>
  <si>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</si>
  <si>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</si>
  <si>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</si>
  <si>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</si>
  <si>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</si>
  <si>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</si>
  <si>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</si>
  <si>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</si>
  <si>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</si>
  <si>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</si>
  <si>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</si>
  <si>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</si>
  <si>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</si>
  <si>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</si>
  <si>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</si>
  <si>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</si>
  <si>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</si>
  <si>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</si>
  <si>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</si>
  <si>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</si>
  <si>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</si>
  <si>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</si>
  <si>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</si>
  <si>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</si>
  <si>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</si>
  <si>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</si>
  <si>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</si>
  <si>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</si>
  <si>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</si>
  <si>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</si>
  <si>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</si>
  <si>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</si>
  <si>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</si>
  <si>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</si>
  <si>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</si>
  <si>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</si>
  <si>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</si>
  <si>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</si>
  <si>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</si>
  <si>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</si>
  <si>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</si>
  <si>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</si>
  <si>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</si>
  <si>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</si>
  <si>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</si>
  <si>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</si>
  <si>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</si>
  <si>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</si>
  <si>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</si>
  <si>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</si>
  <si>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</si>
  <si>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</si>
  <si>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</si>
  <si>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</si>
  <si>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</si>
  <si>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</si>
  <si>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</si>
  <si>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</si>
  <si>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</si>
  <si>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</si>
  <si>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</si>
  <si>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</si>
  <si>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</si>
  <si>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</si>
  <si>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</si>
  <si>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</si>
  <si>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</si>
  <si>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</si>
  <si>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</si>
  <si>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</si>
  <si>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</si>
  <si>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</si>
  <si>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</si>
  <si>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</si>
  <si>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</si>
  <si>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</si>
  <si>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</si>
  <si>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</si>
  <si>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</si>
  <si>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</si>
  <si>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</si>
  <si>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</si>
  <si>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</si>
  <si>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</si>
  <si>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</si>
  <si>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</si>
  <si>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</si>
  <si>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</si>
  <si>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</si>
  <si>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</si>
  <si>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</si>
  <si>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</si>
  <si>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</si>
  <si>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</si>
  <si>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</si>
  <si>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</si>
  <si>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</si>
  <si>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</si>
  <si>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</si>
  <si>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</si>
  <si>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</si>
  <si>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</si>
  <si>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</si>
  <si>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</si>
  <si>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</si>
  <si>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</si>
  <si>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</si>
  <si>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</si>
  <si>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</si>
  <si>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</si>
  <si>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</si>
  <si>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</si>
  <si>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</si>
  <si>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</si>
  <si>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</si>
  <si>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</si>
  <si>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</si>
  <si>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</si>
  <si>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</si>
  <si>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</si>
  <si>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</si>
  <si>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</si>
  <si>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</si>
  <si>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</si>
  <si>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</si>
  <si>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</si>
  <si>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</si>
  <si>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</si>
  <si>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</si>
  <si>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</si>
  <si>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</si>
  <si>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</si>
  <si>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</si>
  <si>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</si>
  <si>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</si>
  <si>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</si>
  <si>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</si>
  <si>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</si>
  <si>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</si>
  <si>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</si>
  <si>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</si>
  <si>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</si>
  <si>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</si>
  <si>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</si>
  <si>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</si>
  <si>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</si>
  <si>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</si>
  <si>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</si>
  <si>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</si>
  <si>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</si>
  <si>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</si>
  <si>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</si>
  <si>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</si>
  <si>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</si>
  <si>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</si>
  <si>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</si>
  <si>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</si>
  <si>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</si>
  <si>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</si>
  <si>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</si>
  <si>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</si>
  <si>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</si>
  <si>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</si>
  <si>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</si>
  <si>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</si>
  <si>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</si>
  <si>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</si>
  <si>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</si>
  <si>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</si>
  <si>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</si>
  <si>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</si>
  <si>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</si>
  <si>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</si>
  <si>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</si>
  <si>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</si>
  <si>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</si>
  <si>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</si>
  <si>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</si>
  <si>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</si>
  <si>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</si>
  <si>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</si>
  <si>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</si>
  <si>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</si>
  <si>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</si>
  <si>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</si>
  <si>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</si>
  <si>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</si>
  <si>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</si>
  <si>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</si>
  <si>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</si>
  <si>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</si>
  <si>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</si>
  <si>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</si>
  <si>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</si>
  <si>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</si>
  <si>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</si>
  <si>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</si>
  <si>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</si>
  <si>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</si>
  <si>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</si>
  <si>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</si>
  <si>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</si>
  <si>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</si>
  <si>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</si>
  <si>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</si>
  <si>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</si>
  <si>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</si>
  <si>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</si>
  <si>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</si>
  <si>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</si>
  <si>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</si>
  <si>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</si>
  <si>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</si>
  <si>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</si>
  <si>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</si>
  <si>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</si>
  <si>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</si>
  <si>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</si>
  <si>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</si>
  <si>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</si>
  <si>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</si>
  <si>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</si>
  <si>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</si>
  <si>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</si>
  <si>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</si>
  <si>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</si>
  <si>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</si>
  <si>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</si>
  <si>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</si>
  <si>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</si>
  <si>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</si>
  <si>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</si>
  <si>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</si>
  <si>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</si>
  <si>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</si>
  <si>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</si>
  <si>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</si>
  <si>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</si>
  <si>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</si>
  <si>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</si>
  <si>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</si>
  <si>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</si>
  <si>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</si>
  <si>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</si>
  <si>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</si>
  <si>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</si>
  <si>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</si>
  <si>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</si>
  <si>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</si>
  <si>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</si>
  <si>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</si>
  <si>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</si>
  <si>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</si>
  <si>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</si>
  <si>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</si>
  <si>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</si>
  <si>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</si>
  <si>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</si>
  <si>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</si>
  <si>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</si>
  <si>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</si>
  <si>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</si>
  <si>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</si>
  <si>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</si>
  <si>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</si>
  <si>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</si>
  <si>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</si>
  <si>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</si>
  <si>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</si>
  <si>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</si>
  <si>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</si>
  <si>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</si>
  <si>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</si>
  <si>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</si>
  <si>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</si>
  <si>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</si>
  <si>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</si>
  <si>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</si>
  <si>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</si>
  <si>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</si>
  <si>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</si>
  <si>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</si>
  <si>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</si>
  <si>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</si>
  <si>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</si>
  <si>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</si>
  <si>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</si>
  <si>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</si>
  <si>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</si>
  <si>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</si>
  <si>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</si>
  <si>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</si>
  <si>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</si>
  <si>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</si>
  <si>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</si>
  <si>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</si>
  <si>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</si>
  <si>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</si>
  <si>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</si>
  <si>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</si>
  <si>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</si>
  <si>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</si>
  <si>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</si>
  <si>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</si>
  <si>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</si>
  <si>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</si>
  <si>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</si>
  <si>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</si>
  <si>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</si>
  <si>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</si>
  <si>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</si>
  <si>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</si>
  <si>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</si>
  <si>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</si>
  <si>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</si>
  <si>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</si>
  <si>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</si>
  <si>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</si>
  <si>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</si>
  <si>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</si>
  <si>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</si>
  <si>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</si>
  <si>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</si>
  <si>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</si>
  <si>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</si>
  <si>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</si>
  <si>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</si>
  <si>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</si>
  <si>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</si>
  <si>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</si>
  <si>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</si>
  <si>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</si>
  <si>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</si>
  <si>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</si>
  <si>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</si>
  <si>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</si>
  <si>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</si>
  <si>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</si>
  <si>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</si>
  <si>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</si>
  <si>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</si>
  <si>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</si>
  <si>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</si>
  <si>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</si>
  <si>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</si>
  <si>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</si>
  <si>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</si>
  <si>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</si>
  <si>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</si>
  <si>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</si>
  <si>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</si>
  <si>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</si>
  <si>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</si>
  <si>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</si>
  <si>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</si>
  <si>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</si>
  <si>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</si>
  <si>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</si>
  <si>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</si>
  <si>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</si>
  <si>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</si>
  <si>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</si>
  <si>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</si>
  <si>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</si>
  <si>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</si>
  <si>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</si>
  <si>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</si>
  <si>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</si>
  <si>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</si>
  <si>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</si>
  <si>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</si>
  <si>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</si>
  <si>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</si>
  <si>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</si>
  <si>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</si>
  <si>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</si>
  <si>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</si>
  <si>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</si>
  <si>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</si>
  <si>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</si>
  <si>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</si>
  <si>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</si>
  <si>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</si>
  <si>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</si>
  <si>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</si>
  <si>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</si>
  <si>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</si>
  <si>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</si>
  <si>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</si>
  <si>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</si>
  <si>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</si>
  <si>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</si>
  <si>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</si>
  <si>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</si>
  <si>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</si>
  <si>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</si>
  <si>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</si>
  <si>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</si>
  <si>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</si>
  <si>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</si>
  <si>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</si>
  <si>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</si>
  <si>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</si>
  <si>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</si>
  <si>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</si>
  <si>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</si>
  <si>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</si>
  <si>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</si>
  <si>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</si>
  <si>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</si>
  <si>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</si>
  <si>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</si>
  <si>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</si>
  <si>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</si>
  <si>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</si>
  <si>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</si>
  <si>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</si>
  <si>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</si>
  <si>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</si>
  <si>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</si>
  <si>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</si>
  <si>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</si>
  <si>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</si>
  <si>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</si>
  <si>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</si>
  <si>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</si>
  <si>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</si>
  <si>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</si>
  <si>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</si>
  <si>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</si>
  <si>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</si>
  <si>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</si>
  <si>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</si>
  <si>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</si>
  <si>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</si>
  <si>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</si>
  <si>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</si>
  <si>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</si>
  <si>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</si>
  <si>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</si>
  <si>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</si>
  <si>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</si>
  <si>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</si>
  <si>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</si>
  <si>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</si>
  <si>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</si>
  <si>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</si>
  <si>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</si>
  <si>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</si>
  <si>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</si>
  <si>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</si>
  <si>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</si>
  <si>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</si>
  <si>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</si>
  <si>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</si>
  <si>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</si>
  <si>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</si>
  <si>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</si>
  <si>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</si>
  <si>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</si>
  <si>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</si>
  <si>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</si>
  <si>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</si>
  <si>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</si>
  <si>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</si>
  <si>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</si>
  <si>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</si>
  <si>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</si>
  <si>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</si>
  <si>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</si>
  <si>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</si>
  <si>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</si>
  <si>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</si>
  <si>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</si>
  <si>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</si>
  <si>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</si>
  <si>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</si>
  <si>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</si>
  <si>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</si>
  <si>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</si>
  <si>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</si>
  <si>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</si>
  <si>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</si>
  <si>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</si>
  <si>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</si>
  <si>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</si>
  <si>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</si>
  <si>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</si>
  <si>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</si>
  <si>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</si>
  <si>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</si>
  <si>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</si>
  <si>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</si>
  <si>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</si>
  <si>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</si>
  <si>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</si>
  <si>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</si>
  <si>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</si>
  <si>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</si>
  <si>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</si>
  <si>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</si>
  <si>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</si>
  <si>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</si>
  <si>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</si>
  <si>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</si>
  <si>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</si>
  <si>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</si>
  <si>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</si>
  <si>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</si>
  <si>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</si>
  <si>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</si>
  <si>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</si>
  <si>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</si>
  <si>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</si>
  <si>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</si>
  <si>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</si>
  <si>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</si>
  <si>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</si>
  <si>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</si>
  <si>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</si>
  <si>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</si>
  <si>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</si>
  <si>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</si>
  <si>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</si>
  <si>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</si>
  <si>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</si>
  <si>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</si>
  <si>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</si>
  <si>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</si>
  <si>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</si>
  <si>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</si>
  <si>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</si>
  <si>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</si>
  <si>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</si>
  <si>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</si>
  <si>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</si>
  <si>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</si>
  <si>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</si>
  <si>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</si>
  <si>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</si>
  <si>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</si>
  <si>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</si>
  <si>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</si>
  <si>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</si>
  <si>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</si>
  <si>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</si>
  <si>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</si>
  <si>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</si>
  <si>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</si>
  <si>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</si>
  <si>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</si>
  <si>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</si>
  <si>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</si>
  <si>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</si>
  <si>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</si>
  <si>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</si>
  <si>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</si>
  <si>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</si>
  <si>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</si>
  <si>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</si>
  <si>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</si>
  <si>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</si>
  <si>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</si>
  <si>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</si>
  <si>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</si>
  <si>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</si>
  <si>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</si>
  <si>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</si>
  <si>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</si>
  <si>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</si>
  <si>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</si>
  <si>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</si>
  <si>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</si>
  <si>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</si>
  <si>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</si>
  <si>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</si>
  <si>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</si>
  <si>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</si>
  <si>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</si>
  <si>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</si>
  <si>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</si>
  <si>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</si>
  <si>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</si>
  <si>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</si>
  <si>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</si>
  <si>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</si>
  <si>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</si>
  <si>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</si>
  <si>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</si>
  <si>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</si>
  <si>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</si>
  <si>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</si>
  <si>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</si>
  <si>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</si>
  <si>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</si>
  <si>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</si>
  <si>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</si>
  <si>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</si>
  <si>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</si>
  <si>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</si>
  <si>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</si>
  <si>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</si>
  <si>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</si>
  <si>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</si>
  <si>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</si>
  <si>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</si>
  <si>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</si>
  <si>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</si>
  <si>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</si>
  <si>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</si>
  <si>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</si>
  <si>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</si>
  <si>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</si>
  <si>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</si>
  <si>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</si>
  <si>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</si>
  <si>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</si>
  <si>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</si>
  <si>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</si>
  <si>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</si>
  <si>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</si>
  <si>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</si>
  <si>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</si>
  <si>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</si>
  <si>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</si>
  <si>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</si>
  <si>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</si>
  <si>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</si>
  <si>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</si>
  <si>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</si>
  <si>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</si>
  <si>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</si>
  <si>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</si>
  <si>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</si>
  <si>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</si>
  <si>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</si>
  <si>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</si>
  <si>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</si>
  <si>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</si>
  <si>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</si>
  <si>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</si>
  <si>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</si>
  <si>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</si>
  <si>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</si>
  <si>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</si>
  <si>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</si>
  <si>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</si>
  <si>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</si>
  <si>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</si>
  <si>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</si>
  <si>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</si>
  <si>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</si>
  <si>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</si>
  <si>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</si>
  <si>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</si>
  <si>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</si>
  <si>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</si>
  <si>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</si>
  <si>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</si>
  <si>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</si>
  <si>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</si>
  <si>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</si>
  <si>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</si>
  <si>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</si>
  <si>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</si>
  <si>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</si>
  <si>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</si>
  <si>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</si>
  <si>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</si>
  <si>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</si>
  <si>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</si>
  <si>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</si>
  <si>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</si>
  <si>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</si>
  <si>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</si>
  <si>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</si>
  <si>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</si>
  <si>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</si>
  <si>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</si>
  <si>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</si>
  <si>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</si>
  <si>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</si>
  <si>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</si>
  <si>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</si>
  <si>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</si>
  <si>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</si>
  <si>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</si>
  <si>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</si>
  <si>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</si>
  <si>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</si>
  <si>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</si>
  <si>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</si>
  <si>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</si>
  <si>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</si>
  <si>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</si>
  <si>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</si>
  <si>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</si>
  <si>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</si>
  <si>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</si>
  <si>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</si>
  <si>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</si>
  <si>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</si>
  <si>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</si>
  <si>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</si>
  <si>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</si>
  <si>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</si>
  <si>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</si>
  <si>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</si>
  <si>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</si>
  <si>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</si>
  <si>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</si>
  <si>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</si>
  <si>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</si>
  <si>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</si>
  <si>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</si>
  <si>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</si>
  <si>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</si>
  <si>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</si>
  <si>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</si>
  <si>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</si>
  <si>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</si>
  <si>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</si>
  <si>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</si>
  <si>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</si>
  <si>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</si>
  <si>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</si>
  <si>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</si>
  <si>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</si>
  <si>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</si>
  <si>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</si>
  <si>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</si>
  <si>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</si>
  <si>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</si>
  <si>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</si>
  <si>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</si>
  <si>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</si>
  <si>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</si>
  <si>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</si>
  <si>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</si>
  <si>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</si>
  <si>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</si>
  <si>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</si>
  <si>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</si>
  <si>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</si>
  <si>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</si>
  <si>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</si>
  <si>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</si>
  <si>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</si>
  <si>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</si>
  <si>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</si>
  <si>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</si>
  <si>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</si>
  <si>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</si>
  <si>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</si>
  <si>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</si>
  <si>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</si>
  <si>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</si>
  <si>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</si>
  <si>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</si>
  <si>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</si>
  <si>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</si>
  <si>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</si>
  <si>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</si>
  <si>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</si>
  <si>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</si>
  <si>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</si>
  <si>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</si>
  <si>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</si>
  <si>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</si>
  <si>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</si>
  <si>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</si>
  <si>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</si>
  <si>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</si>
  <si>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</si>
  <si>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</si>
  <si>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</si>
  <si>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</si>
  <si>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</si>
  <si>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</si>
  <si>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</si>
  <si>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</si>
  <si>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</si>
  <si>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</si>
  <si>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</si>
  <si>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</si>
  <si>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</si>
  <si>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</si>
  <si>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</si>
  <si>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</si>
  <si>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</si>
  <si>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</si>
  <si>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</si>
  <si>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</si>
  <si>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</si>
  <si>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</si>
  <si>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</si>
  <si>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</si>
  <si>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</si>
  <si>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</si>
  <si>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</si>
  <si>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</si>
  <si>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</si>
  <si>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</si>
  <si>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</si>
  <si>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</si>
  <si>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</si>
  <si>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</si>
  <si>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</si>
  <si>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</si>
  <si>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</si>
  <si>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</si>
  <si>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</si>
  <si>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</si>
  <si>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</si>
  <si>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</si>
  <si>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</si>
  <si>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</si>
  <si>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</si>
  <si>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</si>
  <si>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</si>
  <si>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</si>
  <si>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</si>
  <si>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</si>
  <si>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</si>
  <si>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</si>
  <si>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</si>
  <si>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</si>
  <si>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</si>
  <si>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</si>
  <si>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</si>
  <si>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</si>
  <si>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</si>
  <si>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</si>
  <si>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</si>
  <si>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</si>
  <si>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</si>
  <si>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</si>
  <si>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</si>
  <si>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</si>
  <si>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</si>
  <si>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</si>
  <si>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</si>
  <si>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</si>
  <si>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</si>
  <si>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</si>
  <si>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</si>
  <si>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</si>
  <si>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</si>
  <si>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</si>
  <si>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</si>
  <si>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</si>
  <si>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</si>
  <si>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</si>
  <si>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</si>
  <si>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</si>
  <si>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</si>
  <si>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</si>
  <si>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</si>
  <si>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</si>
  <si>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</si>
  <si>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</si>
  <si>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</si>
  <si>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</si>
  <si>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</si>
  <si>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</si>
  <si>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</si>
  <si>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</si>
  <si>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</si>
  <si>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</si>
  <si>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</si>
  <si>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</si>
  <si>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</si>
  <si>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</si>
  <si>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</si>
  <si>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</si>
  <si>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</si>
  <si>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</si>
  <si>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</si>
  <si>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</si>
  <si>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</si>
  <si>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</si>
  <si>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</si>
  <si>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</si>
  <si>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</si>
  <si>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</si>
  <si>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</si>
  <si>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</si>
  <si>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</si>
  <si>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</si>
  <si>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</si>
  <si>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</si>
  <si>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</si>
  <si>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</si>
  <si>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</si>
  <si>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</si>
  <si>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</si>
  <si>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</si>
  <si>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</si>
  <si>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</si>
  <si>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</si>
  <si>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</si>
  <si>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</si>
  <si>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</si>
  <si>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</si>
  <si>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</si>
  <si>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</si>
  <si>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</si>
  <si>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</si>
  <si>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</si>
  <si>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</si>
  <si>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</si>
  <si>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</si>
  <si>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</si>
  <si>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</si>
  <si>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</si>
  <si>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</si>
  <si>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</si>
  <si>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</si>
  <si>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</si>
  <si>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</si>
  <si>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</si>
  <si>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</si>
  <si>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</si>
  <si>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</si>
  <si>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</si>
  <si>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</si>
  <si>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</si>
  <si>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</si>
  <si>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</si>
  <si>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</si>
  <si>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</si>
  <si>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</si>
  <si>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</si>
  <si>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</si>
  <si>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</si>
  <si>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</si>
  <si>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</si>
  <si>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</si>
  <si>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</si>
  <si>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</si>
  <si>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</si>
  <si>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</si>
  <si>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</si>
  <si>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</si>
  <si>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</si>
  <si>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</si>
  <si>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</si>
  <si>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</si>
  <si>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</si>
  <si>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</si>
  <si>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</si>
  <si>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</si>
  <si>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</si>
  <si>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</si>
  <si>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</si>
  <si>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</si>
  <si>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</si>
  <si>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</si>
  <si>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</si>
  <si>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</si>
  <si>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</si>
  <si>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</si>
  <si>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</si>
  <si>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</si>
  <si>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</si>
  <si>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</si>
  <si>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</si>
  <si>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</si>
  <si>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</si>
  <si>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</si>
  <si>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</si>
  <si>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</si>
  <si>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</si>
  <si>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</si>
  <si>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</si>
  <si>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</si>
  <si>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</si>
  <si>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</si>
  <si>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</si>
  <si>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</si>
  <si>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</si>
  <si>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</si>
  <si>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</si>
  <si>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</si>
  <si>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</si>
  <si>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</si>
  <si>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</si>
  <si>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</si>
  <si>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</si>
  <si>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</si>
  <si>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</si>
  <si>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</si>
  <si>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</si>
  <si>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</si>
  <si>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</si>
  <si>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</si>
  <si>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</si>
  <si>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</si>
  <si>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</si>
  <si>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</si>
  <si>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</si>
  <si>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</si>
  <si>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</si>
  <si>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</si>
  <si>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</si>
  <si>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</si>
  <si>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</si>
  <si>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</si>
  <si>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</si>
  <si>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</si>
  <si>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</si>
  <si>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</si>
  <si>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</si>
  <si>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</si>
  <si>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</si>
  <si>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</si>
  <si>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</si>
  <si>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</si>
  <si>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</si>
  <si>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</si>
  <si>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</si>
  <si>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</si>
  <si>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</si>
  <si>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</si>
  <si>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</si>
  <si>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</si>
  <si>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</si>
  <si>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</si>
  <si>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</si>
  <si>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</si>
  <si>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</si>
  <si>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</si>
  <si>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</si>
  <si>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</si>
  <si>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</si>
  <si>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</si>
  <si>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</si>
  <si>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</si>
  <si>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</si>
  <si>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</si>
  <si>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</si>
  <si>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</si>
  <si>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</si>
  <si>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</si>
  <si>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</si>
  <si>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</si>
  <si>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</si>
  <si>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</si>
  <si>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</si>
  <si>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</si>
  <si>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</si>
  <si>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</si>
  <si>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</si>
  <si>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</si>
  <si>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</si>
  <si>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</si>
  <si>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</si>
  <si>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</si>
  <si>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</si>
  <si>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</si>
  <si>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</si>
  <si>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</si>
  <si>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</si>
  <si>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</si>
  <si>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</si>
  <si>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</si>
  <si>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</si>
  <si>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</si>
  <si>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</si>
  <si>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</si>
  <si>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</si>
  <si>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</si>
  <si>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</si>
  <si>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</si>
  <si>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</si>
  <si>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</si>
  <si>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</si>
  <si>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</si>
  <si>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</si>
  <si>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</si>
  <si>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</si>
  <si>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</si>
  <si>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</si>
  <si>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</si>
  <si>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</si>
  <si>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</si>
  <si>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</si>
  <si>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</si>
  <si>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</si>
  <si>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</si>
  <si>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</si>
  <si>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</si>
  <si>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</si>
  <si>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</si>
  <si>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</si>
  <si>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</si>
  <si>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</si>
  <si>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</si>
  <si>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</si>
  <si>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</si>
  <si>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</si>
  <si>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</si>
  <si>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</si>
  <si>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</si>
  <si>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</si>
  <si>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</si>
  <si>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</si>
  <si>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</si>
  <si>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</si>
  <si>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</si>
  <si>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</si>
  <si>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</si>
  <si>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</si>
  <si>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</si>
  <si>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</si>
  <si>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</si>
  <si>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</si>
  <si>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</si>
  <si>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</si>
  <si>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</si>
  <si>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</si>
  <si>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</si>
  <si>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</si>
  <si>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</si>
  <si>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</si>
  <si>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</si>
  <si>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</si>
  <si>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</si>
  <si>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</si>
  <si>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</si>
  <si>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</si>
  <si>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</si>
  <si>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</si>
  <si>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</si>
  <si>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</si>
  <si>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</si>
  <si>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</si>
  <si>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</si>
  <si>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</si>
  <si>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</si>
  <si>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</si>
  <si>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</si>
  <si>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</si>
  <si>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</si>
  <si>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</si>
  <si>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</si>
  <si>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</si>
  <si>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</si>
  <si>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</si>
  <si>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</si>
  <si>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</si>
  <si>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</si>
  <si>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</si>
  <si>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</si>
  <si>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</si>
  <si>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</si>
  <si>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</si>
  <si>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</si>
  <si>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</si>
  <si>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</si>
  <si>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</si>
  <si>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</si>
  <si>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</si>
  <si>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</si>
  <si>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</si>
  <si>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</si>
  <si>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</si>
  <si>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</si>
  <si>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</si>
  <si>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</si>
  <si>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</si>
  <si>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</si>
  <si>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</si>
  <si>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</si>
  <si>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</si>
  <si>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</si>
  <si>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</si>
  <si>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</si>
  <si>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</si>
  <si>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</si>
  <si>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</si>
  <si>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</si>
  <si>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</si>
  <si>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</si>
  <si>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</si>
  <si>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</si>
  <si>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</si>
  <si>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</si>
  <si>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</si>
  <si>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</si>
  <si>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</si>
  <si>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</si>
  <si>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</si>
  <si>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</si>
  <si>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</si>
  <si>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</si>
  <si>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</si>
  <si>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</si>
  <si>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</si>
  <si>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</si>
  <si>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</si>
  <si>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</si>
  <si>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</si>
  <si>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</si>
  <si>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</si>
  <si>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</si>
  <si>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</si>
  <si>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</si>
  <si>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</si>
  <si>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</si>
  <si>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</si>
  <si>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</si>
  <si>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</si>
  <si>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</si>
  <si>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</si>
  <si>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</si>
  <si>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</si>
  <si>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</si>
  <si>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</si>
  <si>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</si>
  <si>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</si>
  <si>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</si>
  <si>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</si>
  <si>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</si>
  <si>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</si>
  <si>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</si>
  <si>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</si>
  <si>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</si>
  <si>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</si>
  <si>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</si>
  <si>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</si>
  <si>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</si>
  <si>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</si>
  <si>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</si>
  <si>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</si>
  <si>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</si>
  <si>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</si>
  <si>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</si>
  <si>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</si>
  <si>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</si>
  <si>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</si>
  <si>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</si>
  <si>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</si>
  <si>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</si>
  <si>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</si>
  <si>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</si>
  <si>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</si>
  <si>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</si>
  <si>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</si>
  <si>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</si>
  <si>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</si>
  <si>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</si>
  <si>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</si>
  <si>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</si>
  <si>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</si>
  <si>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</si>
  <si>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</si>
  <si>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</si>
  <si>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</si>
  <si>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</si>
  <si>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</si>
  <si>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</si>
  <si>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</si>
  <si>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</si>
  <si>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</si>
  <si>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</si>
  <si>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</si>
  <si>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</si>
  <si>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</si>
  <si>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</si>
  <si>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</si>
  <si>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</si>
  <si>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</si>
  <si>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</si>
  <si>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</si>
  <si>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</si>
  <si>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</si>
  <si>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</si>
  <si>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</si>
  <si>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</si>
  <si>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</si>
  <si>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</si>
  <si>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</si>
  <si>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</si>
  <si>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</si>
  <si>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</si>
  <si>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</si>
  <si>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</si>
  <si>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</si>
  <si>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</si>
  <si>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</si>
  <si>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</si>
  <si>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</si>
  <si>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</si>
  <si>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</si>
  <si>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</si>
  <si>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</si>
  <si>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</si>
  <si>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</si>
  <si>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</si>
  <si>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</si>
  <si>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</si>
  <si>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</si>
  <si>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</si>
  <si>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</si>
  <si>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</si>
  <si>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</si>
  <si>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</si>
  <si>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</si>
  <si>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</si>
  <si>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</si>
  <si>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</si>
  <si>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</si>
  <si>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</si>
  <si>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</si>
  <si>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</si>
  <si>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</si>
  <si>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</si>
  <si>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</si>
  <si>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</si>
  <si>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</si>
  <si>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</si>
  <si>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</si>
  <si>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</si>
  <si>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</si>
  <si>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</si>
  <si>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</si>
  <si>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</si>
  <si>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</si>
  <si>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</si>
  <si>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</si>
  <si>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</si>
  <si>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</si>
  <si>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</si>
  <si>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</si>
  <si>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</si>
  <si>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</si>
  <si>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</si>
  <si>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</si>
  <si>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</si>
  <si>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</si>
  <si>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</si>
  <si>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</si>
  <si>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</si>
  <si>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</si>
  <si>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</si>
  <si>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</si>
  <si>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</si>
  <si>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</si>
  <si>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</si>
  <si>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</si>
  <si>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</si>
  <si>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</si>
  <si>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</si>
  <si>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</si>
  <si>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</si>
  <si>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</si>
  <si>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</si>
  <si>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</si>
  <si>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</si>
  <si>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</si>
  <si>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</si>
  <si>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</si>
  <si>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</si>
  <si>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</si>
  <si>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</si>
  <si>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</si>
  <si>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</si>
  <si>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</si>
  <si>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</si>
  <si>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</si>
  <si>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</si>
  <si>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</si>
  <si>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</si>
  <si>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</si>
  <si>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</si>
  <si>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</si>
  <si>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</si>
  <si>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</si>
  <si>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</si>
  <si>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</si>
  <si>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</si>
  <si>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</si>
  <si>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</si>
  <si>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</si>
  <si>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</si>
  <si>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</si>
  <si>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</si>
  <si>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</si>
  <si>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</si>
  <si>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</si>
  <si>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</si>
  <si>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</si>
  <si>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</si>
  <si>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</si>
  <si>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</si>
  <si>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</si>
  <si>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</si>
  <si>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</si>
  <si>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</si>
  <si>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</si>
  <si>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</si>
  <si>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</si>
  <si>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</si>
  <si>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</si>
  <si>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</si>
  <si>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</si>
  <si>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</si>
  <si>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</si>
  <si>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</si>
  <si>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</si>
  <si>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</si>
  <si>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</si>
  <si>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</si>
  <si>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</si>
  <si>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</si>
  <si>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</si>
  <si>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</si>
  <si>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</si>
  <si>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</si>
  <si>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</si>
  <si>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</si>
  <si>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</si>
  <si>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</si>
  <si>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</si>
  <si>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</si>
  <si>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</si>
  <si>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</si>
  <si>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</si>
  <si>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</si>
  <si>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</si>
  <si>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</si>
  <si>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</si>
  <si>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</si>
  <si>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</si>
  <si>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</si>
  <si>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</si>
  <si>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</si>
  <si>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</si>
  <si>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</si>
  <si>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</si>
  <si>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</si>
  <si>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</si>
  <si>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</si>
  <si>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</si>
  <si>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</si>
  <si>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</si>
  <si>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</si>
  <si>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</si>
  <si>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</si>
  <si>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</si>
  <si>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</si>
  <si>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</si>
  <si>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</si>
  <si>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</si>
  <si>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</si>
  <si>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</si>
  <si>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</si>
  <si>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</si>
  <si>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</si>
  <si>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</si>
  <si>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</si>
  <si>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</si>
  <si>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</si>
  <si>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</si>
  <si>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</si>
  <si>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</si>
  <si>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</si>
  <si>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</si>
  <si>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</si>
  <si>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</si>
  <si>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</si>
  <si>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</si>
  <si>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</si>
  <si>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</si>
  <si>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</si>
  <si>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</si>
  <si>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</si>
  <si>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</si>
  <si>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</si>
  <si>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</si>
  <si>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</si>
  <si>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</si>
  <si>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</si>
  <si>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</si>
  <si>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</si>
  <si>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</si>
  <si>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</si>
  <si>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</si>
  <si>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</si>
  <si>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</si>
  <si>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</si>
  <si>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</si>
  <si>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</si>
  <si>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</si>
  <si>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</si>
  <si>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</si>
  <si>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</si>
  <si>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</si>
  <si>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</si>
  <si>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</si>
  <si>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</si>
  <si>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</si>
  <si>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</si>
  <si>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</si>
  <si>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</si>
  <si>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</si>
  <si>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</si>
  <si>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</si>
  <si>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</si>
  <si>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</si>
  <si>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</si>
  <si>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</si>
  <si>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</si>
  <si>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</si>
  <si>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</si>
  <si>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</si>
  <si>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</si>
  <si>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</si>
  <si>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</si>
  <si>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</si>
  <si>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</si>
  <si>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</si>
  <si>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</si>
  <si>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</si>
  <si>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</si>
  <si>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</si>
  <si>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</si>
  <si>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</si>
  <si>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</si>
  <si>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</si>
  <si>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</si>
  <si>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</si>
  <si>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</si>
  <si>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</si>
  <si>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</si>
  <si>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</si>
  <si>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</si>
  <si>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</si>
  <si>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</si>
  <si>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</si>
  <si>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</si>
  <si>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</si>
  <si>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</si>
  <si>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</si>
  <si>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</si>
  <si>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</si>
  <si>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</si>
  <si>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</si>
  <si>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</si>
  <si>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</si>
  <si>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</si>
  <si>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</si>
  <si>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</si>
  <si>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</si>
  <si>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</si>
  <si>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</si>
  <si>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</si>
  <si>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</si>
  <si>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</si>
  <si>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</si>
  <si>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</si>
  <si>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</si>
  <si>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</si>
  <si>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</si>
  <si>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</si>
  <si>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</si>
  <si>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</si>
  <si>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</si>
  <si>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</si>
  <si>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</si>
  <si>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</si>
  <si>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</si>
  <si>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</si>
  <si>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</si>
  <si>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</si>
  <si>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</si>
  <si>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</si>
  <si>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</si>
  <si>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</si>
  <si>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</si>
  <si>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</si>
  <si>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</si>
  <si>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</si>
  <si>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</si>
  <si>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</si>
  <si>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</si>
  <si>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</si>
  <si>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</si>
  <si>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</si>
  <si>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</si>
  <si>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</si>
  <si>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</si>
  <si>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</si>
  <si>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</si>
  <si>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</si>
  <si>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</si>
  <si>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</si>
  <si>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</si>
  <si>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</si>
  <si>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</si>
  <si>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</si>
  <si>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</si>
  <si>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</si>
  <si>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</si>
  <si>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</si>
  <si>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</si>
  <si>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</si>
  <si>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</si>
  <si>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</si>
  <si>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</si>
  <si>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</si>
  <si>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</si>
  <si>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</si>
  <si>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</si>
  <si>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</si>
  <si>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</si>
  <si>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</si>
  <si>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</si>
  <si>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</si>
  <si>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</si>
  <si>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</si>
  <si>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</si>
  <si>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</si>
  <si>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</si>
  <si>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</si>
  <si>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</si>
  <si>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</si>
  <si>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</si>
  <si>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</si>
  <si>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</si>
  <si>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</si>
  <si>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</si>
  <si>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</si>
  <si>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</si>
  <si>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</si>
  <si>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</si>
  <si>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</si>
  <si>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</si>
  <si>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</si>
  <si>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</si>
  <si>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</si>
  <si>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</si>
  <si>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</si>
  <si>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</si>
  <si>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</si>
  <si>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</si>
  <si>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</si>
  <si>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</si>
  <si>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</si>
  <si>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</si>
  <si>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</si>
  <si>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</si>
  <si>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</si>
  <si>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</si>
  <si>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</si>
  <si>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</si>
  <si>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</si>
  <si>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</si>
  <si>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</si>
  <si>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</si>
  <si>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</si>
  <si>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</si>
  <si>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</si>
  <si>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</si>
  <si>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</si>
  <si>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</si>
  <si>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</si>
  <si>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</si>
  <si>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</si>
  <si>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</si>
  <si>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</si>
  <si>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</si>
  <si>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</si>
  <si>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</si>
  <si>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</si>
  <si>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</si>
  <si>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</si>
  <si>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</si>
  <si>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</si>
  <si>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</si>
  <si>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</si>
  <si>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</si>
  <si>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</si>
  <si>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</si>
  <si>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</si>
  <si>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</si>
  <si>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</si>
  <si>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</si>
  <si>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</si>
  <si>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</si>
  <si>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</si>
  <si>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</si>
  <si>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</si>
  <si>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</si>
  <si>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</si>
  <si>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</si>
  <si>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</si>
  <si>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</si>
  <si>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</si>
  <si>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</si>
  <si>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</si>
  <si>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</si>
  <si>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</si>
  <si>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</si>
  <si>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</si>
  <si>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</si>
  <si>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</si>
  <si>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</si>
  <si>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</si>
  <si>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</si>
  <si>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</si>
  <si>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</si>
  <si>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</si>
  <si>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</si>
  <si>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</si>
  <si>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</si>
  <si>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</si>
  <si>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</si>
  <si>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</si>
  <si>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</si>
  <si>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</si>
  <si>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</si>
  <si>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</si>
  <si>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</si>
  <si>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</si>
  <si>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</si>
  <si>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</si>
  <si>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</si>
  <si>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</si>
  <si>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</si>
  <si>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</si>
  <si>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</si>
  <si>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</si>
  <si>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</si>
  <si>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</si>
  <si>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</si>
  <si>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</si>
  <si>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</si>
  <si>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</si>
  <si>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</si>
  <si>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</si>
  <si>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</si>
  <si>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</si>
  <si>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</si>
  <si>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</si>
  <si>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</si>
  <si>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</si>
  <si>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</si>
  <si>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</si>
  <si>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</si>
  <si>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</si>
  <si>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</si>
  <si>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</si>
  <si>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</si>
  <si>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</si>
  <si>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</si>
  <si>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</si>
  <si>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</si>
  <si>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</si>
  <si>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</si>
  <si>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</si>
  <si>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</si>
  <si>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</si>
  <si>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</si>
  <si>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</si>
  <si>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</si>
  <si>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</si>
  <si>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</si>
  <si>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</si>
  <si>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</si>
  <si>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</si>
  <si>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</si>
  <si>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</si>
  <si>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</si>
  <si>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</si>
  <si>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</si>
  <si>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</si>
  <si>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</si>
  <si>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</si>
  <si>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</si>
  <si>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</si>
  <si>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</si>
  <si>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</si>
  <si>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</si>
  <si>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</si>
  <si>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</si>
  <si>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</si>
  <si>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</si>
  <si>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</si>
  <si>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</si>
  <si>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</si>
  <si>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</si>
  <si>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</si>
  <si>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</si>
  <si>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</si>
  <si>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</si>
  <si>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</si>
  <si>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</si>
  <si>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</si>
  <si>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</si>
  <si>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</si>
  <si>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</si>
  <si>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</si>
  <si>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</si>
  <si>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</si>
  <si>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</si>
  <si>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</si>
  <si>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</si>
  <si>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</si>
  <si>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</si>
  <si>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</si>
  <si>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</si>
  <si>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</si>
  <si>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</si>
  <si>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</si>
  <si>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</si>
  <si>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</si>
  <si>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</si>
  <si>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</si>
  <si>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</si>
  <si>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</si>
  <si>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</si>
  <si>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</si>
  <si>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</si>
  <si>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</si>
  <si>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</si>
  <si>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</si>
  <si>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</si>
  <si>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</si>
  <si>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</si>
  <si>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</si>
  <si>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</si>
  <si>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</si>
  <si>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</si>
  <si>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</si>
  <si>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</si>
  <si>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</si>
  <si>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</si>
  <si>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</si>
  <si>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</si>
  <si>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</si>
  <si>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</si>
  <si>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</si>
  <si>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</si>
  <si>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</si>
  <si>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</si>
  <si>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</si>
  <si>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</si>
  <si>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</si>
  <si>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</si>
  <si>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</si>
  <si>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</si>
  <si>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</si>
  <si>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</si>
  <si>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</si>
  <si>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</si>
  <si>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</si>
  <si>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</si>
  <si>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</si>
  <si>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</si>
  <si>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</si>
  <si>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</si>
  <si>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</si>
  <si>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</si>
  <si>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</si>
  <si>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</si>
  <si>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</si>
  <si>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</si>
  <si>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</si>
  <si>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</si>
  <si>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</si>
  <si>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</si>
  <si>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</si>
  <si>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</si>
  <si>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</si>
  <si>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</si>
  <si>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</si>
  <si>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</si>
  <si>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</si>
  <si>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</si>
  <si>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</si>
  <si>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</si>
  <si>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</si>
  <si>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</si>
  <si>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</si>
  <si>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</si>
  <si>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</si>
  <si>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</si>
  <si>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</si>
  <si>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</si>
  <si>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</si>
  <si>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</si>
  <si>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</si>
  <si>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</si>
  <si>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</si>
  <si>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</si>
  <si>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</si>
  <si>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</si>
  <si>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</si>
  <si>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</si>
  <si>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</si>
  <si>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</si>
  <si>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</si>
  <si>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</si>
  <si>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</si>
  <si>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</si>
  <si>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</si>
  <si>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</si>
  <si>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</si>
  <si>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</si>
  <si>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</si>
  <si>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</si>
  <si>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</si>
  <si>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</si>
  <si>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</si>
  <si>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</si>
  <si>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</si>
  <si>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</si>
  <si>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</si>
  <si>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</si>
  <si>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</si>
  <si>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</si>
  <si>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</si>
  <si>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</si>
  <si>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</si>
  <si>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</si>
  <si>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</si>
  <si>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</si>
  <si>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</si>
  <si>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</si>
  <si>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</si>
  <si>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</si>
  <si>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</si>
  <si>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</si>
  <si>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</si>
  <si>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</si>
  <si>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</si>
  <si>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</si>
  <si>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</si>
  <si>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</si>
  <si>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</si>
  <si>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</si>
  <si>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</si>
  <si>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</si>
  <si>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</si>
  <si>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</si>
  <si>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</si>
  <si>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</si>
  <si>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</si>
  <si>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</si>
  <si>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</si>
  <si>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</si>
  <si>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</si>
  <si>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</si>
  <si>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</si>
  <si>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</si>
  <si>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</si>
  <si>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</si>
  <si>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</si>
  <si>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</si>
  <si>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</si>
  <si>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</si>
  <si>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</si>
  <si>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</si>
  <si>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</si>
  <si>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</si>
  <si>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</si>
  <si>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</si>
  <si>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</si>
  <si>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</si>
  <si>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</si>
  <si>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</si>
  <si>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</si>
  <si>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</si>
  <si>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</si>
  <si>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</si>
  <si>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</si>
  <si>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</si>
  <si>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</si>
  <si>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</si>
  <si>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</si>
  <si>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</si>
  <si>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</si>
  <si>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</si>
  <si>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</si>
  <si>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</si>
  <si>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</si>
  <si>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</si>
  <si>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</si>
  <si>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</si>
  <si>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</si>
  <si>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</si>
  <si>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</si>
  <si>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</si>
  <si>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</si>
  <si>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</si>
  <si>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</si>
  <si>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</si>
  <si>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</si>
  <si>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</si>
  <si>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</si>
  <si>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</si>
  <si>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</si>
  <si>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</si>
  <si>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</si>
  <si>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</si>
  <si>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</si>
  <si>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</si>
  <si>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</si>
  <si>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</si>
  <si>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</si>
  <si>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</si>
  <si>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</si>
  <si>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</si>
  <si>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</si>
  <si>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</si>
  <si>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</si>
  <si>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</si>
  <si>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</si>
  <si>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</si>
  <si>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</si>
  <si>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</si>
  <si>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</si>
  <si>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</si>
  <si>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</si>
  <si>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</si>
  <si>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</si>
  <si>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</si>
  <si>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</si>
  <si>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</si>
  <si>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</si>
  <si>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</si>
  <si>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</si>
  <si>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</si>
  <si>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</si>
  <si>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</si>
  <si>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</si>
  <si>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</si>
  <si>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</si>
  <si>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</si>
  <si>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</si>
  <si>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</si>
  <si>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</si>
  <si>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</si>
  <si>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</si>
  <si>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</si>
  <si>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</si>
  <si>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</si>
  <si>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</si>
  <si>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</si>
  <si>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</si>
  <si>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</si>
  <si>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</si>
  <si>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</si>
  <si>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</si>
  <si>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</si>
  <si>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</si>
  <si>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</si>
  <si>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</si>
  <si>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</si>
  <si>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</si>
  <si>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</si>
  <si>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</si>
  <si>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</si>
  <si>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</si>
  <si>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</si>
  <si>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</si>
  <si>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</si>
  <si>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</si>
  <si>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</si>
  <si>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</si>
  <si>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</si>
  <si>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</si>
  <si>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</si>
  <si>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</si>
  <si>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</si>
  <si>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</si>
  <si>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</si>
  <si>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</si>
  <si>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</si>
  <si>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</si>
  <si>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</si>
  <si>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</si>
  <si>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</si>
  <si>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</si>
  <si>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</si>
  <si>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</si>
  <si>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</si>
  <si>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</si>
  <si>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</si>
  <si>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</si>
  <si>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</si>
  <si>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</si>
  <si>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</si>
  <si>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</si>
  <si>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</si>
  <si>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</si>
  <si>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</si>
  <si>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</si>
  <si>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</si>
  <si>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</si>
  <si>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</si>
  <si>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</si>
  <si>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</si>
  <si>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</si>
  <si>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</si>
  <si>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</si>
  <si>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</si>
  <si>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</si>
  <si>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</si>
  <si>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</si>
  <si>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</si>
  <si>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</si>
  <si>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</si>
  <si>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</si>
  <si>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</si>
  <si>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</si>
  <si>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</si>
  <si>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</si>
  <si>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</si>
  <si>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</si>
  <si>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</si>
  <si>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</si>
  <si>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</si>
  <si>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</si>
  <si>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</si>
  <si>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</si>
  <si>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</si>
  <si>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</si>
  <si>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</si>
  <si>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</si>
  <si>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</si>
  <si>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</si>
  <si>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</si>
  <si>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</si>
  <si>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</si>
  <si>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</si>
  <si>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</si>
  <si>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</si>
  <si>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</si>
  <si>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</si>
  <si>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</si>
  <si>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</si>
  <si>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</si>
  <si>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</si>
  <si>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</si>
  <si>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</si>
  <si>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</si>
  <si>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</si>
  <si>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</si>
  <si>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</si>
  <si>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</si>
  <si>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</si>
  <si>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</si>
  <si>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</si>
  <si>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</si>
  <si>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</si>
  <si>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</si>
  <si>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</si>
  <si>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</si>
  <si>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</si>
  <si>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</si>
  <si>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</si>
  <si>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</si>
  <si>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</si>
  <si>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</si>
  <si>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</si>
  <si>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</si>
  <si>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</si>
  <si>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</si>
  <si>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</si>
  <si>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</si>
  <si>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</si>
  <si>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</si>
  <si>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</si>
  <si>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</si>
  <si>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</si>
  <si>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</si>
  <si>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</si>
  <si>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</si>
  <si>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</si>
  <si>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</si>
  <si>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</si>
  <si>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</si>
  <si>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</si>
  <si>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</si>
  <si>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</si>
  <si>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</si>
  <si>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</si>
  <si>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</si>
  <si>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</si>
  <si>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</si>
  <si>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</si>
  <si>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</si>
  <si>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</si>
  <si>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</si>
  <si>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</si>
  <si>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</si>
  <si>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</si>
  <si>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</si>
  <si>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</si>
  <si>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</si>
  <si>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</si>
  <si>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</si>
  <si>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</si>
  <si>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</si>
  <si>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</si>
  <si>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</si>
  <si>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</si>
  <si>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</si>
  <si>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</si>
  <si>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</si>
  <si>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</si>
  <si>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</si>
  <si>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</si>
  <si>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</si>
  <si>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</si>
  <si>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</si>
  <si>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</si>
  <si>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</si>
  <si>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</si>
  <si>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</si>
  <si>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</si>
  <si>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</si>
  <si>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</si>
  <si>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</si>
  <si>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</si>
  <si>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</si>
  <si>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</si>
  <si>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</si>
  <si>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</si>
  <si>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</si>
  <si>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</si>
  <si>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</si>
  <si>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</si>
  <si>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</si>
  <si>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</si>
  <si>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</si>
  <si>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</si>
  <si>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</si>
  <si>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</si>
  <si>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</si>
  <si>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</si>
  <si>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</si>
  <si>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</si>
  <si>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</si>
  <si>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</si>
  <si>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</si>
  <si>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</si>
  <si>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</si>
  <si>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</si>
  <si>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</si>
  <si>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</si>
  <si>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</si>
  <si>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</si>
  <si>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</si>
  <si>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</si>
  <si>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</si>
  <si>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</si>
  <si>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</si>
  <si>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</si>
  <si>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</si>
  <si>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</si>
  <si>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</si>
  <si>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</si>
  <si>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</si>
  <si>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</si>
  <si>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</si>
  <si>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</si>
  <si>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</si>
  <si>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</si>
  <si>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</si>
  <si>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</si>
  <si>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</si>
  <si>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</si>
  <si>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</si>
  <si>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</si>
  <si>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</si>
  <si>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</si>
  <si>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</si>
  <si>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</si>
  <si>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</si>
  <si>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</si>
  <si>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</si>
  <si>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</si>
  <si>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</si>
  <si>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</si>
  <si>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</si>
  <si>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</si>
  <si>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</si>
  <si>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</si>
  <si>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</si>
  <si>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</si>
  <si>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</si>
  <si>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</si>
  <si>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</si>
  <si>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</si>
  <si>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</si>
  <si>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</si>
  <si>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</si>
  <si>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</si>
  <si>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</si>
  <si>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</si>
  <si>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</si>
  <si>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</si>
  <si>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</si>
  <si>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</si>
  <si>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</si>
  <si>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</si>
  <si>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</si>
  <si>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</si>
  <si>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</si>
  <si>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</si>
  <si>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</si>
  <si>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</si>
  <si>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</si>
  <si>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</si>
  <si>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</si>
  <si>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</si>
  <si>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</si>
  <si>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</si>
  <si>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</si>
  <si>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</si>
  <si>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</si>
  <si>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</si>
  <si>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</si>
  <si>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</si>
  <si>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</si>
  <si>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</si>
  <si>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</si>
  <si>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</si>
  <si>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</si>
  <si>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</si>
  <si>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</si>
  <si>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</si>
  <si>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</si>
  <si>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</si>
  <si>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</si>
  <si>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</si>
  <si>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</si>
  <si>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</si>
  <si>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</si>
  <si>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</si>
  <si>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</si>
  <si>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</si>
  <si>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</si>
  <si>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</si>
  <si>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</si>
  <si>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</si>
  <si>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</si>
  <si>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</si>
  <si>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</si>
  <si>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</si>
  <si>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</si>
  <si>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</si>
  <si>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</si>
  <si>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</si>
  <si>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</si>
  <si>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</si>
  <si>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</si>
  <si>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</si>
  <si>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</si>
  <si>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</si>
  <si>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</si>
  <si>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</si>
  <si>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</si>
  <si>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</si>
  <si>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</si>
  <si>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</si>
  <si>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</si>
  <si>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</si>
  <si>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</si>
  <si>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</si>
  <si>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</si>
  <si>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</si>
  <si>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</si>
  <si>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</si>
  <si>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</si>
  <si>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</si>
  <si>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</si>
  <si>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</si>
  <si>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</si>
  <si>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</si>
  <si>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</si>
  <si>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</si>
  <si>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</si>
  <si>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</si>
  <si>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</si>
  <si>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</si>
  <si>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</si>
  <si>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</si>
  <si>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</si>
  <si>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</si>
  <si>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</si>
  <si>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</si>
  <si>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</si>
  <si>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</si>
  <si>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</si>
  <si>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</si>
  <si>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</si>
  <si>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</si>
  <si>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</si>
  <si>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</si>
  <si>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</si>
  <si>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</si>
  <si>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</si>
  <si>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</si>
  <si>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</si>
  <si>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</si>
  <si>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</si>
  <si>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</si>
  <si>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</si>
  <si>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</si>
  <si>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</si>
  <si>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</si>
  <si>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</si>
  <si>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</si>
  <si>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</si>
  <si>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</si>
  <si>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</si>
  <si>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</si>
  <si>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</si>
  <si>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</si>
  <si>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</si>
  <si>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</si>
  <si>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</si>
  <si>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</si>
  <si>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</si>
  <si>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</si>
  <si>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</si>
  <si>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</si>
  <si>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</si>
  <si>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</si>
  <si>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</si>
  <si>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</si>
  <si>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</si>
  <si>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</si>
  <si>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</si>
  <si>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</si>
  <si>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</si>
  <si>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</si>
  <si>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</si>
  <si>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</si>
  <si>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</si>
  <si>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</si>
  <si>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</si>
  <si>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</si>
  <si>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</si>
  <si>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</si>
  <si>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</si>
  <si>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</si>
  <si>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</si>
  <si>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</si>
  <si>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</si>
  <si>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</si>
  <si>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</si>
  <si>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</si>
  <si>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</si>
  <si>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</si>
  <si>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</si>
  <si>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</si>
  <si>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</si>
  <si>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</si>
  <si>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</si>
  <si>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</si>
  <si>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</si>
  <si>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</si>
  <si>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</si>
  <si>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</si>
  <si>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</si>
  <si>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</si>
  <si>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</si>
  <si>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</si>
  <si>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</si>
  <si>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</si>
  <si>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</si>
  <si>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</si>
  <si>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</si>
  <si>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</si>
  <si>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</si>
  <si>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</si>
  <si>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</si>
  <si>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</si>
  <si>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</si>
  <si>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</si>
  <si>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</si>
  <si>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</si>
  <si>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</si>
  <si>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</si>
  <si>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</si>
  <si>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</si>
  <si>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</si>
  <si>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</si>
  <si>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</si>
  <si>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</si>
  <si>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</si>
  <si>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</si>
  <si>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</si>
  <si>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</si>
  <si>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</si>
  <si>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</si>
  <si>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</si>
  <si>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</si>
  <si>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</si>
  <si>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</si>
  <si>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</si>
  <si>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</si>
  <si>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</si>
  <si>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</si>
  <si>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</si>
  <si>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</si>
  <si>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</si>
  <si>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</si>
  <si>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</si>
  <si>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</si>
  <si>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</si>
  <si>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</si>
  <si>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</si>
  <si>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</si>
  <si>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</si>
  <si>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</si>
  <si>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</si>
  <si>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</si>
  <si>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</si>
  <si>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</si>
  <si>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</si>
  <si>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</si>
  <si>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</si>
  <si>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</si>
  <si>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</si>
  <si>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</si>
  <si>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</si>
  <si>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</si>
  <si>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</si>
  <si>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</si>
  <si>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</si>
  <si>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</si>
  <si>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</si>
  <si>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</si>
  <si>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</si>
  <si>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</si>
  <si>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</si>
  <si>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</si>
  <si>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</si>
  <si>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</si>
  <si>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</si>
  <si>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</si>
  <si>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</si>
  <si>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</si>
  <si>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</si>
  <si>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</si>
  <si>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</si>
  <si>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</si>
  <si>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</si>
  <si>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</si>
  <si>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</si>
  <si>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</si>
  <si>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</si>
  <si>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</si>
  <si>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</si>
  <si>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</si>
  <si>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</si>
  <si>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</si>
  <si>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</si>
  <si>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</si>
  <si>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</si>
  <si>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</si>
  <si>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</si>
  <si>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</si>
  <si>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</si>
  <si>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</si>
  <si>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</si>
  <si>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</si>
  <si>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</si>
  <si>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</si>
  <si>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</si>
  <si>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</si>
  <si>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</si>
  <si>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</si>
  <si>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</si>
  <si>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</si>
  <si>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</si>
  <si>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</si>
  <si>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</si>
  <si>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</si>
  <si>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</si>
  <si>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</si>
  <si>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</si>
  <si>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</si>
  <si>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</si>
  <si>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</si>
  <si>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</si>
  <si>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</si>
  <si>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</si>
  <si>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</si>
  <si>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</si>
  <si>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</si>
  <si>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</si>
  <si>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</si>
  <si>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</si>
  <si>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</si>
  <si>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</si>
  <si>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</si>
  <si>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</si>
  <si>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</si>
  <si>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</si>
  <si>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</si>
  <si>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</si>
  <si>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</si>
  <si>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</si>
  <si>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</si>
  <si>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</si>
  <si>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</si>
  <si>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</si>
  <si>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</si>
  <si>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</si>
  <si>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</si>
  <si>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</si>
  <si>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</si>
  <si>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</si>
  <si>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</si>
  <si>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</si>
  <si>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</si>
  <si>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</si>
  <si>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</si>
  <si>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</si>
  <si>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</si>
  <si>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</si>
  <si>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</si>
  <si>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</si>
  <si>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</si>
  <si>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</si>
  <si>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</si>
  <si>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</si>
  <si>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</si>
  <si>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</si>
  <si>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</si>
  <si>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</si>
  <si>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</si>
  <si>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</si>
  <si>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</si>
  <si>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</si>
  <si>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</si>
  <si>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</si>
  <si>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</si>
  <si>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</si>
  <si>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</si>
  <si>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</si>
  <si>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</si>
  <si>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</si>
  <si>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</si>
  <si>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</si>
  <si>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</si>
  <si>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</si>
  <si>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</si>
  <si>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</si>
  <si>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</si>
  <si>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</si>
  <si>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</si>
  <si>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</si>
  <si>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</si>
  <si>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</si>
  <si>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</si>
  <si>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</si>
  <si>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</si>
  <si>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</si>
  <si>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</si>
  <si>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</si>
  <si>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</si>
  <si>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</si>
  <si>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</si>
  <si>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</si>
  <si>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</si>
  <si>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</si>
  <si>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</si>
  <si>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</si>
  <si>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</si>
  <si>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</si>
  <si>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</si>
  <si>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</si>
  <si>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</si>
  <si>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</si>
  <si>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</si>
  <si>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</si>
  <si>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</si>
  <si>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</si>
  <si>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</si>
  <si>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</si>
  <si>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</si>
  <si>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</si>
  <si>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</si>
  <si>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</si>
  <si>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</si>
  <si>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</si>
  <si>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</si>
  <si>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</si>
  <si>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</si>
  <si>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</si>
  <si>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</si>
  <si>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</si>
  <si>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</si>
  <si>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</si>
  <si>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</si>
  <si>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</si>
  <si>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</si>
  <si>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</si>
  <si>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</si>
  <si>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</si>
  <si>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</si>
  <si>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</si>
  <si>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</si>
  <si>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</si>
  <si>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</si>
  <si>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</si>
  <si>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</si>
  <si>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</si>
  <si>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</si>
  <si>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</si>
  <si>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</si>
  <si>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</si>
  <si>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</si>
  <si>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</si>
  <si>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</si>
  <si>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</si>
  <si>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</si>
  <si>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</si>
  <si>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</si>
  <si>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</si>
  <si>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</si>
  <si>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</si>
  <si>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</si>
  <si>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</si>
  <si>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</si>
  <si>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</si>
  <si>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</si>
  <si>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</si>
  <si>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</si>
  <si>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</si>
  <si>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</si>
  <si>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</si>
  <si>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</si>
  <si>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</si>
  <si>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</si>
  <si>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</si>
  <si>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</si>
  <si>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</si>
  <si>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</si>
  <si>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</si>
  <si>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</si>
  <si>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</si>
  <si>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</si>
  <si>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</si>
  <si>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</si>
  <si>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</si>
  <si>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</si>
  <si>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</si>
  <si>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</si>
  <si>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</si>
  <si>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</si>
  <si>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</si>
  <si>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</si>
  <si>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</si>
  <si>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</si>
  <si>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</si>
  <si>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</si>
  <si>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</si>
  <si>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</si>
  <si>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</si>
  <si>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</si>
  <si>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</si>
  <si>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</si>
  <si>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</si>
  <si>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</si>
  <si>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</si>
  <si>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</si>
  <si>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</si>
  <si>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</si>
  <si>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</si>
  <si>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</si>
  <si>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</si>
  <si>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</si>
  <si>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</si>
  <si>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</si>
  <si>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</si>
  <si>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</si>
  <si>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</si>
  <si>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</si>
  <si>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</si>
  <si>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</si>
  <si>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</si>
  <si>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</si>
  <si>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</si>
  <si>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</si>
  <si>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</si>
  <si>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</si>
  <si>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</si>
  <si>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</si>
  <si>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</si>
  <si>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</si>
  <si>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</si>
  <si>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</si>
  <si>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</si>
  <si>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</si>
  <si>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</si>
  <si>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</si>
  <si>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</si>
  <si>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</si>
  <si>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</si>
  <si>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</si>
  <si>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</si>
  <si>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</si>
  <si>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</si>
  <si>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</si>
  <si>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</si>
  <si>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</si>
  <si>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</si>
  <si>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</si>
  <si>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</si>
  <si>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</si>
  <si>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</si>
  <si>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</si>
  <si>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</si>
  <si>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</si>
  <si>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</si>
  <si>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</si>
  <si>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</si>
  <si>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</si>
  <si>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</si>
  <si>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</si>
  <si>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</si>
  <si>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</si>
  <si>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</si>
  <si>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</si>
  <si>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</si>
  <si>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</si>
  <si>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</si>
  <si>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</si>
  <si>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</si>
  <si>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</si>
  <si>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</si>
  <si>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</si>
  <si>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</si>
  <si>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</si>
  <si>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</si>
  <si>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</si>
  <si>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</si>
  <si>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</si>
  <si>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</si>
  <si>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</si>
  <si>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</si>
  <si>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</si>
  <si>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</si>
  <si>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</si>
  <si>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</si>
  <si>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</si>
  <si>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</si>
  <si>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</si>
  <si>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</si>
  <si>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</si>
  <si>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</si>
  <si>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</si>
  <si>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</si>
  <si>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</si>
  <si>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</si>
  <si>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</si>
  <si>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</si>
  <si>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</si>
  <si>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</si>
  <si>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</si>
  <si>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</si>
  <si>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</si>
  <si>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</si>
  <si>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</si>
  <si>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</si>
  <si>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</si>
  <si>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</si>
  <si>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</si>
  <si>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</si>
  <si>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</si>
  <si>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</si>
  <si>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</si>
  <si>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</si>
  <si>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</si>
  <si>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</si>
  <si>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</si>
  <si>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</si>
  <si>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</si>
  <si>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</si>
  <si>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</si>
  <si>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</si>
  <si>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</si>
  <si>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</si>
  <si>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</si>
  <si>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</si>
  <si>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</si>
  <si>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</si>
  <si>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</si>
  <si>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</si>
  <si>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</si>
  <si>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</si>
  <si>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</si>
  <si>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</si>
  <si>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</si>
  <si>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</si>
  <si>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</si>
  <si>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</si>
  <si>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</si>
  <si>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</si>
  <si>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</si>
  <si>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</si>
  <si>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</si>
  <si>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</si>
  <si>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</si>
  <si>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</si>
  <si>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</si>
  <si>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</si>
  <si>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</si>
  <si>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</si>
  <si>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</si>
  <si>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</si>
  <si>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</si>
  <si>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</si>
  <si>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</si>
  <si>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</si>
  <si>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</si>
  <si>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</si>
  <si>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</si>
  <si>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</si>
  <si>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</si>
  <si>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</si>
  <si>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</si>
  <si>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</si>
  <si>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</si>
  <si>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</si>
  <si>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</si>
  <si>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</si>
  <si>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</si>
  <si>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</si>
  <si>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</si>
  <si>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</si>
  <si>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</si>
  <si>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</si>
  <si>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</si>
  <si>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</si>
  <si>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</si>
  <si>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</si>
  <si>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</si>
  <si>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</si>
  <si>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</si>
  <si>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</si>
  <si>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</si>
  <si>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</si>
  <si>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</si>
  <si>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</si>
  <si>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</si>
  <si>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</si>
  <si>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</si>
  <si>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</si>
  <si>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</si>
  <si>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</si>
  <si>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</si>
  <si>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</si>
  <si>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</si>
  <si>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</si>
  <si>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</si>
  <si>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</si>
  <si>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</si>
  <si>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</si>
  <si>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</si>
  <si>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</si>
  <si>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</si>
  <si>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</si>
  <si>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</si>
  <si>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</si>
  <si>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</si>
  <si>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</si>
  <si>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</si>
  <si>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</si>
  <si>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</si>
  <si>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</si>
  <si>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</si>
  <si>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</si>
  <si>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</si>
  <si>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</si>
  <si>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</si>
  <si>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</si>
  <si>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</si>
  <si>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</si>
  <si>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</si>
  <si>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</si>
  <si>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</si>
  <si>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</si>
  <si>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</si>
  <si>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</si>
  <si>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</si>
  <si>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</si>
  <si>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</si>
  <si>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</si>
  <si>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</si>
  <si>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</si>
  <si>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</si>
  <si>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</si>
  <si>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</si>
  <si>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</si>
  <si>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</si>
  <si>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</si>
  <si>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</si>
  <si>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</si>
  <si>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</si>
  <si>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</si>
  <si>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</si>
  <si>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</si>
  <si>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</si>
  <si>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</si>
  <si>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</si>
  <si>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</si>
  <si>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</si>
  <si>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</si>
  <si>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</si>
  <si>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</si>
  <si>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</si>
  <si>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</si>
  <si>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</si>
  <si>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</si>
  <si>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</si>
  <si>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</si>
  <si>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</si>
  <si>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</si>
  <si>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</si>
  <si>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</si>
  <si>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</si>
  <si>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</si>
  <si>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</si>
  <si>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</si>
  <si>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</si>
  <si>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</si>
  <si>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</si>
  <si>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</si>
  <si>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</si>
  <si>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</si>
  <si>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</si>
  <si>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</si>
  <si>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</si>
  <si>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</si>
  <si>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</si>
  <si>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</si>
  <si>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</si>
  <si>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</si>
  <si>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</si>
  <si>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</si>
  <si>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</si>
  <si>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</si>
  <si>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</si>
  <si>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</si>
  <si>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</si>
  <si>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</si>
  <si>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</si>
  <si>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</si>
  <si>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</si>
  <si>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</si>
  <si>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</si>
  <si>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</si>
  <si>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</si>
  <si>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</si>
  <si>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</si>
  <si>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</si>
  <si>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</si>
  <si>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</si>
  <si>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</si>
  <si>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</si>
  <si>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</si>
  <si>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</si>
  <si>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</si>
  <si>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</si>
  <si>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</si>
  <si>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</si>
  <si>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</si>
  <si>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</si>
  <si>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</si>
  <si>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</si>
  <si>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</si>
  <si>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</si>
  <si>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</si>
  <si>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</si>
  <si>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</si>
  <si>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</si>
  <si>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</si>
  <si>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</si>
  <si>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</si>
  <si>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</si>
  <si>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</si>
  <si>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</si>
  <si>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</si>
  <si>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</si>
  <si>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</si>
  <si>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</si>
  <si>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</si>
  <si>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</si>
  <si>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</si>
  <si>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</si>
  <si>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</si>
  <si>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</si>
  <si>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</si>
  <si>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</si>
  <si>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</si>
  <si>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</si>
  <si>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</si>
  <si>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</si>
  <si>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</si>
  <si>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</si>
  <si>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</si>
  <si>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</si>
  <si>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</si>
  <si>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</si>
  <si>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</si>
  <si>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</si>
  <si>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</si>
  <si>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</si>
  <si>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</si>
  <si>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</si>
  <si>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</si>
  <si>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</si>
  <si>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</si>
  <si>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</si>
  <si>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</si>
  <si>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</si>
  <si>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</si>
  <si>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</si>
  <si>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</si>
  <si>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</si>
  <si>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</si>
  <si>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</si>
  <si>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</si>
  <si>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</si>
  <si>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</si>
  <si>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</si>
  <si>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</si>
  <si>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</si>
  <si>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</si>
  <si>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</si>
  <si>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</si>
  <si>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</si>
  <si>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</si>
  <si>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</si>
  <si>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</si>
  <si>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</si>
  <si>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</si>
  <si>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</si>
  <si>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</si>
  <si>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</si>
  <si>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</si>
  <si>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</si>
  <si>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</si>
  <si>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</si>
  <si>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</si>
  <si>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</si>
  <si>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</si>
  <si>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</si>
  <si>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</si>
  <si>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</si>
  <si>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</si>
  <si>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</si>
  <si>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</si>
  <si>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</si>
  <si>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</si>
  <si>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</si>
  <si>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</si>
  <si>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</si>
  <si>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</si>
  <si>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</si>
  <si>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</si>
  <si>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</si>
  <si>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</si>
  <si>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</si>
  <si>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</si>
  <si>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</si>
  <si>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</si>
  <si>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</si>
  <si>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</si>
  <si>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</si>
  <si>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</si>
  <si>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</si>
  <si>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</si>
  <si>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</si>
  <si>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</si>
  <si>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</si>
  <si>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</si>
  <si>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</si>
  <si>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</si>
  <si>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</si>
  <si>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</si>
  <si>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</si>
  <si>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</si>
  <si>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</si>
  <si>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</si>
  <si>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</si>
  <si>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</si>
  <si>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</si>
  <si>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</si>
  <si>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</si>
  <si>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</si>
  <si>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</si>
  <si>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</si>
  <si>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</si>
  <si>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</si>
  <si>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</si>
  <si>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</si>
  <si>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</si>
  <si>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</si>
  <si>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</si>
  <si>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</si>
  <si>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</si>
  <si>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</si>
  <si>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</si>
  <si>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</si>
  <si>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</si>
  <si>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</si>
  <si>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</si>
  <si>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</si>
  <si>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</si>
  <si>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</si>
  <si>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</si>
  <si>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</si>
  <si>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</si>
  <si>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</si>
  <si>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</si>
  <si>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</si>
  <si>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</si>
  <si>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</si>
  <si>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</si>
  <si>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</si>
  <si>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</si>
  <si>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</si>
  <si>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</si>
  <si>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</si>
  <si>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</si>
  <si>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</si>
  <si>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</si>
  <si>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</si>
  <si>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</si>
  <si>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</si>
  <si>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</si>
  <si>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</si>
  <si>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</si>
  <si>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</si>
  <si>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</si>
  <si>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</si>
  <si>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</si>
  <si>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</si>
  <si>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</si>
  <si>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</si>
  <si>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</si>
  <si>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</si>
  <si>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</si>
  <si>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</si>
  <si>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</si>
  <si>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</si>
  <si>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</si>
  <si>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</si>
  <si>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</si>
  <si>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</si>
  <si>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</si>
  <si>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</si>
  <si>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</si>
  <si>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</si>
  <si>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</si>
  <si>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</si>
  <si>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</si>
  <si>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</si>
  <si>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</si>
  <si>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</si>
  <si>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</si>
  <si>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</si>
  <si>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</si>
  <si>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</si>
  <si>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</si>
  <si>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</si>
  <si>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</si>
  <si>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</si>
  <si>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</si>
  <si>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</si>
  <si>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</si>
  <si>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</si>
  <si>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</si>
  <si>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</si>
  <si>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</si>
  <si>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</si>
  <si>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</si>
  <si>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</si>
  <si>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</si>
  <si>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</si>
  <si>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</si>
  <si>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</si>
  <si>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</si>
  <si>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</si>
  <si>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</si>
  <si>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</si>
  <si>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</si>
  <si>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</si>
  <si>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</si>
  <si>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</si>
  <si>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</si>
  <si>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</si>
  <si>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</si>
  <si>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</si>
  <si>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</si>
  <si>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</si>
  <si>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</si>
  <si>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</si>
  <si>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</si>
  <si>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</si>
  <si>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</si>
  <si>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</si>
  <si>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</si>
  <si>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</si>
  <si>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</si>
  <si>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</si>
  <si>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</si>
  <si>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</si>
  <si>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</si>
  <si>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</si>
  <si>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</si>
  <si>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</si>
  <si>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</si>
  <si>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</si>
  <si>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</si>
  <si>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</si>
  <si>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</si>
  <si>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</si>
  <si>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</si>
  <si>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</si>
  <si>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</si>
  <si>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</si>
  <si>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</si>
  <si>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</si>
  <si>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</si>
  <si>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</si>
  <si>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</si>
  <si>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</si>
  <si>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</si>
  <si>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</si>
  <si>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</si>
  <si>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</si>
  <si>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</si>
  <si>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</si>
  <si>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</si>
  <si>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</si>
  <si>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</si>
  <si>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</si>
  <si>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</si>
  <si>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</si>
  <si>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</si>
  <si>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</si>
  <si>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</si>
  <si>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</si>
  <si>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</si>
  <si>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</si>
  <si>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</si>
  <si>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</si>
  <si>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</si>
  <si>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</si>
  <si>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</si>
  <si>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</si>
  <si>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</si>
  <si>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</si>
  <si>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</si>
  <si>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</si>
  <si>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</si>
  <si>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</si>
  <si>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</si>
  <si>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</si>
  <si>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</si>
  <si>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</si>
  <si>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</si>
  <si>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</si>
  <si>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</si>
  <si>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</si>
  <si>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</si>
  <si>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</si>
  <si>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</si>
  <si>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</si>
  <si>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</si>
  <si>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</si>
  <si>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</si>
  <si>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</si>
  <si>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</si>
  <si>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</si>
  <si>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</si>
  <si>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</si>
  <si>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</si>
  <si>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</si>
  <si>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</si>
  <si>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</si>
  <si>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</si>
  <si>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</si>
  <si>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</si>
  <si>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</si>
  <si>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</si>
  <si>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</si>
  <si>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</si>
  <si>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</si>
  <si>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</si>
  <si>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</si>
  <si>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</si>
  <si>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</si>
  <si>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</si>
  <si>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</si>
  <si>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</si>
  <si>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</si>
  <si>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</si>
  <si>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</si>
  <si>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</si>
  <si>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</si>
  <si>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</si>
  <si>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</si>
  <si>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</si>
  <si>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</si>
  <si>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</si>
  <si>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</si>
  <si>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</si>
  <si>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</si>
  <si>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</si>
  <si>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</si>
  <si>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</si>
  <si>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</si>
  <si>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</si>
  <si>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</si>
  <si>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</si>
  <si>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</si>
  <si>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</si>
  <si>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</si>
  <si>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</si>
  <si>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</si>
  <si>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</si>
  <si>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</si>
  <si>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</si>
  <si>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</si>
  <si>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</si>
  <si>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</si>
  <si>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</si>
  <si>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</si>
  <si>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</si>
  <si>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</si>
  <si>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</si>
  <si>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</si>
  <si>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</si>
  <si>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</si>
  <si>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</si>
  <si>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</si>
  <si>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</si>
  <si>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</si>
  <si>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</si>
  <si>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</si>
  <si>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</si>
  <si>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</si>
  <si>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</si>
  <si>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</si>
  <si>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</si>
  <si>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</si>
  <si>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</si>
  <si>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</si>
  <si>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</si>
  <si>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</si>
  <si>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</si>
  <si>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</si>
  <si>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</si>
  <si>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</si>
  <si>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</si>
  <si>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</si>
  <si>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</si>
  <si>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</si>
  <si>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</si>
  <si>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</si>
  <si>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</si>
  <si>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</si>
  <si>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</si>
  <si>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</si>
  <si>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</si>
  <si>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</si>
  <si>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</si>
  <si>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</si>
  <si>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</si>
  <si>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</si>
  <si>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</si>
  <si>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</si>
  <si>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</si>
  <si>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</si>
  <si>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</si>
  <si>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</si>
  <si>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</si>
  <si>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</si>
  <si>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</si>
  <si>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</si>
  <si>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</si>
  <si>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</si>
  <si>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</si>
  <si>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</si>
  <si>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</si>
  <si>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</si>
  <si>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</si>
  <si>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</si>
  <si>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</si>
  <si>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</si>
  <si>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</si>
  <si>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</si>
  <si>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</si>
  <si>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</si>
  <si>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</si>
  <si>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</si>
  <si>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</si>
  <si>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</si>
  <si>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</si>
  <si>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</si>
  <si>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</si>
  <si>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</si>
  <si>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</si>
  <si>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</si>
  <si>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</si>
  <si>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</si>
  <si>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</si>
  <si>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</si>
  <si>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</si>
  <si>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</si>
  <si>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</si>
  <si>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</si>
  <si>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</si>
  <si>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</si>
  <si>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</si>
  <si>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</si>
  <si>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</si>
  <si>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</si>
  <si>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</si>
  <si>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</si>
  <si>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</si>
  <si>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</si>
  <si>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</si>
  <si>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</si>
  <si>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</si>
  <si>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</si>
  <si>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</si>
  <si>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</si>
  <si>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</si>
  <si>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</si>
  <si>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</si>
  <si>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</si>
  <si>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</si>
  <si>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</si>
  <si>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</si>
  <si>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</si>
  <si>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</si>
  <si>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</si>
  <si>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</si>
  <si>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</si>
  <si>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</si>
  <si>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</si>
  <si>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</si>
  <si>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</si>
  <si>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</si>
  <si>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</si>
  <si>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</si>
  <si>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</si>
  <si>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</si>
  <si>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</si>
  <si>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</si>
  <si>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</si>
  <si>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</si>
  <si>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</si>
  <si>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</si>
  <si>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</si>
  <si>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</si>
  <si>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</si>
  <si>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</si>
  <si>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</si>
  <si>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</si>
  <si>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</si>
  <si>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</si>
  <si>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</si>
  <si>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</si>
  <si>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</si>
  <si>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</si>
  <si>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</si>
  <si>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</si>
  <si>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</si>
  <si>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</si>
  <si>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</si>
  <si>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</si>
  <si>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</si>
  <si>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</si>
  <si>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</si>
  <si>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</si>
  <si>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</si>
  <si>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</si>
  <si>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</si>
  <si>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</si>
  <si>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</si>
  <si>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</si>
  <si>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</si>
  <si>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</si>
  <si>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</si>
  <si>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</si>
  <si>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</si>
  <si>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</si>
  <si>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</si>
  <si>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</si>
  <si>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</si>
  <si>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</si>
  <si>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</si>
  <si>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</si>
  <si>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</si>
  <si>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</si>
  <si>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</si>
  <si>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</si>
  <si>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</si>
  <si>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</si>
  <si>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</si>
  <si>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</si>
  <si>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</si>
  <si>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</si>
  <si>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</si>
  <si>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</si>
  <si>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</si>
  <si>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</si>
  <si>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</si>
  <si>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</si>
  <si>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</si>
  <si>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</si>
  <si>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</si>
  <si>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</si>
  <si>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</si>
  <si>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</si>
  <si>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</si>
  <si>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</si>
  <si>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</si>
  <si>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</si>
  <si>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</si>
  <si>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</si>
  <si>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</si>
  <si>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</si>
  <si>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</si>
  <si>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</si>
  <si>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</si>
  <si>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</si>
  <si>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</si>
  <si>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</si>
  <si>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</si>
  <si>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</si>
  <si>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</si>
  <si>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</si>
  <si>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</si>
  <si>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</si>
  <si>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</si>
  <si>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</si>
  <si>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</si>
  <si>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</si>
  <si>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</si>
  <si>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</si>
  <si>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</si>
  <si>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</si>
  <si>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</si>
  <si>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</si>
  <si>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</si>
  <si>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</si>
  <si>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</si>
  <si>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</si>
  <si>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</si>
  <si>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</si>
  <si>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</si>
  <si>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</si>
  <si>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</si>
  <si>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</si>
  <si>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</si>
  <si>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</si>
  <si>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</si>
  <si>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</si>
  <si>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</si>
  <si>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</si>
  <si>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</si>
  <si>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</si>
  <si>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</si>
  <si>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</si>
  <si>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</si>
  <si>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</si>
  <si>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</si>
  <si>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</si>
  <si>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</si>
  <si>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</si>
  <si>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</si>
  <si>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</si>
  <si>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</si>
  <si>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</si>
  <si>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</si>
  <si>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</si>
  <si>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</si>
  <si>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</si>
  <si>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</si>
  <si>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</si>
  <si>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</si>
  <si>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</si>
  <si>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</si>
  <si>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</si>
  <si>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</si>
  <si>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</si>
  <si>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</si>
  <si>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</si>
  <si>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</si>
  <si>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</si>
  <si>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</si>
  <si>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</si>
  <si>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</si>
  <si>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</si>
  <si>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</si>
  <si>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</si>
  <si>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</si>
  <si>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</si>
  <si>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</si>
  <si>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</si>
  <si>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</si>
  <si>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</si>
  <si>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</si>
  <si>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</si>
  <si>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</si>
  <si>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</si>
  <si>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</si>
  <si>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</si>
  <si>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</si>
  <si>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</si>
  <si>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</si>
  <si>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</si>
  <si>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</si>
  <si>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</si>
  <si>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</si>
  <si>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</si>
  <si>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</si>
  <si>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</si>
  <si>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</si>
  <si>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</si>
  <si>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</si>
  <si>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</si>
  <si>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</si>
  <si>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</si>
  <si>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</si>
  <si>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</si>
  <si>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</si>
  <si>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</si>
  <si>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</si>
  <si>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</si>
  <si>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</si>
  <si>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</si>
  <si>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</si>
  <si>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</si>
  <si>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</si>
  <si>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</si>
  <si>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</si>
  <si>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</si>
  <si>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</si>
  <si>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</si>
  <si>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</si>
  <si>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</si>
  <si>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</si>
  <si>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</si>
  <si>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</si>
  <si>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</si>
  <si>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</si>
  <si>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</si>
  <si>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</si>
  <si>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</si>
  <si>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</si>
  <si>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</si>
  <si>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</si>
  <si>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</si>
  <si>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</si>
  <si>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</si>
  <si>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</si>
  <si>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</si>
  <si>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</si>
  <si>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</si>
  <si>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</si>
  <si>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</si>
  <si>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</si>
  <si>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</si>
  <si>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</si>
  <si>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</si>
  <si>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</si>
  <si>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</si>
  <si>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</si>
  <si>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</si>
  <si>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</si>
  <si>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</si>
  <si>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</si>
  <si>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</si>
  <si>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</si>
  <si>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</si>
  <si>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</si>
  <si>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</si>
  <si>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</si>
  <si>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</si>
  <si>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</si>
  <si>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</si>
  <si>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</si>
  <si>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</si>
  <si>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</si>
  <si>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</si>
  <si>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</si>
  <si>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</si>
  <si>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</si>
  <si>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</si>
  <si>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</si>
  <si>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</si>
  <si>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</si>
  <si>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</si>
  <si>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</si>
  <si>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</si>
  <si>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</si>
  <si>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</si>
  <si>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</si>
  <si>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</si>
  <si>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</si>
  <si>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</si>
  <si>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</si>
  <si>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</si>
  <si>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</si>
  <si>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</si>
  <si>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</si>
  <si>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</si>
  <si>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</si>
  <si>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</si>
  <si>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</si>
  <si>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</si>
  <si>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</si>
  <si>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</si>
  <si>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</si>
  <si>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</si>
  <si>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</si>
  <si>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</si>
  <si>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</si>
  <si>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</si>
  <si>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</si>
  <si>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</si>
  <si>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</si>
  <si>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</si>
  <si>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</si>
  <si>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</si>
  <si>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</si>
  <si>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</si>
  <si>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</si>
  <si>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</si>
  <si>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</si>
  <si>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</si>
  <si>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</si>
  <si>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</si>
  <si>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</si>
  <si>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</si>
  <si>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</si>
  <si>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</si>
  <si>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</si>
  <si>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</si>
  <si>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</si>
  <si>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</si>
  <si>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</si>
  <si>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</si>
  <si>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</si>
  <si>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</si>
  <si>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</si>
  <si>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</si>
  <si>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</si>
  <si>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</si>
  <si>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</si>
  <si>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</si>
  <si>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</si>
  <si>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</si>
  <si>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</si>
  <si>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</si>
  <si>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</si>
  <si>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</si>
  <si>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</si>
  <si>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</si>
  <si>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</si>
  <si>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</si>
  <si>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</si>
  <si>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</si>
  <si>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</si>
  <si>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</si>
  <si>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</si>
  <si>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</si>
  <si>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</si>
  <si>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</si>
  <si>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</si>
  <si>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</si>
  <si>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</si>
  <si>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</si>
  <si>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</si>
  <si>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</si>
  <si>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</si>
  <si>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</si>
  <si>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</si>
  <si>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</si>
  <si>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</si>
  <si>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</si>
  <si>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</si>
  <si>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</si>
  <si>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</si>
  <si>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</si>
  <si>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</si>
  <si>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</si>
  <si>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</si>
  <si>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</si>
  <si>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</si>
  <si>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</si>
  <si>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</si>
  <si>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</si>
  <si>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</si>
  <si>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</si>
  <si>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</si>
  <si>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</si>
  <si>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</si>
  <si>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</si>
  <si>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</si>
  <si>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</si>
  <si>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</si>
  <si>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</si>
  <si>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</si>
  <si>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</si>
  <si>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</si>
  <si>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</si>
  <si>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</si>
  <si>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</si>
  <si>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</si>
  <si>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</si>
  <si>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</si>
  <si>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</si>
  <si>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</si>
  <si>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</si>
  <si>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</si>
  <si>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</si>
  <si>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</si>
  <si>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</si>
  <si>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</si>
  <si>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</si>
  <si>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</si>
  <si>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</si>
  <si>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</si>
  <si>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</si>
  <si>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</si>
  <si>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</si>
  <si>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</si>
  <si>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</si>
  <si>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</si>
  <si>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</si>
  <si>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</si>
  <si>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</si>
  <si>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</si>
  <si>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</si>
  <si>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</si>
  <si>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</si>
  <si>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</si>
  <si>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</si>
  <si>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</si>
  <si>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</si>
  <si>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</si>
  <si>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</si>
  <si>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</si>
  <si>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</si>
  <si>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</si>
  <si>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</si>
  <si>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</si>
  <si>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</si>
  <si>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</si>
  <si>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</si>
  <si>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</si>
  <si>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</si>
  <si>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</si>
  <si>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</si>
  <si>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</si>
  <si>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</si>
  <si>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</si>
  <si>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</si>
  <si>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</si>
  <si>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</si>
  <si>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</si>
  <si>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</si>
  <si>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</si>
  <si>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</si>
  <si>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</si>
  <si>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</si>
  <si>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</si>
  <si>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</si>
  <si>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</si>
  <si>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</si>
  <si>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</si>
  <si>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</si>
  <si>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</si>
  <si>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</si>
  <si>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</si>
  <si>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</si>
  <si>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</si>
  <si>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</si>
  <si>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</si>
  <si>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</si>
  <si>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</si>
  <si>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</si>
  <si>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</si>
  <si>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</si>
  <si>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</si>
  <si>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</si>
  <si>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</si>
  <si>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</si>
  <si>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</si>
  <si>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</si>
  <si>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</si>
  <si>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</si>
  <si>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</si>
  <si>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</si>
  <si>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</si>
  <si>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</si>
  <si>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</si>
  <si>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</si>
  <si>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</si>
  <si>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</si>
  <si>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</si>
  <si>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</si>
  <si>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</si>
  <si>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</si>
  <si>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</si>
  <si>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</si>
  <si>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</si>
  <si>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</si>
  <si>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</si>
  <si>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</si>
  <si>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</si>
  <si>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</si>
  <si>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</si>
  <si>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</si>
  <si>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</si>
  <si>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</si>
  <si>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</si>
  <si>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</si>
  <si>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</si>
  <si>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</si>
  <si>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</si>
  <si>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</si>
  <si>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</si>
  <si>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</si>
  <si>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</si>
  <si>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</si>
  <si>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</si>
  <si>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</si>
  <si>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</si>
  <si>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</si>
  <si>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</si>
  <si>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</si>
  <si>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</si>
  <si>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</si>
  <si>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</si>
  <si>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</si>
  <si>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</si>
  <si>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</si>
  <si>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</si>
  <si>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</si>
  <si>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</si>
  <si>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</si>
  <si>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</si>
  <si>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</si>
  <si>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</si>
  <si>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</si>
  <si>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</si>
  <si>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</si>
  <si>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</si>
  <si>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</si>
  <si>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</si>
  <si>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</si>
  <si>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</si>
  <si>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</si>
  <si>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</si>
  <si>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</si>
  <si>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</si>
  <si>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</si>
  <si>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</si>
  <si>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</si>
  <si>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</si>
  <si>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</si>
  <si>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</si>
  <si>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</si>
  <si>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</si>
  <si>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</si>
  <si>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</si>
  <si>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</si>
  <si>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</si>
  <si>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</si>
  <si>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</si>
  <si>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</si>
  <si>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</si>
  <si>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</si>
  <si>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</si>
  <si>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</si>
  <si>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</si>
  <si>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</si>
  <si>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</si>
  <si>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</si>
  <si>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</si>
  <si>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</si>
  <si>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</si>
  <si>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</si>
  <si>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</si>
  <si>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</si>
  <si>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</si>
  <si>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</si>
  <si>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</si>
  <si>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</si>
  <si>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</si>
  <si>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</si>
  <si>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</si>
  <si>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</si>
  <si>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</si>
  <si>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</si>
  <si>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</si>
  <si>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</si>
  <si>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</si>
  <si>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</si>
  <si>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</si>
  <si>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</si>
  <si>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</si>
  <si>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</si>
  <si>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</si>
  <si>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</si>
  <si>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</si>
  <si>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</si>
  <si>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</si>
  <si>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</si>
  <si>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</si>
  <si>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</si>
  <si>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</si>
  <si>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</si>
  <si>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</si>
  <si>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</si>
  <si>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</si>
  <si>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</si>
  <si>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</si>
  <si>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</si>
  <si>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</si>
  <si>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</si>
  <si>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</si>
  <si>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</si>
  <si>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</si>
  <si>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</si>
  <si>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</si>
  <si>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</si>
  <si>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</si>
  <si>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</si>
  <si>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</si>
  <si>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</si>
  <si>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</si>
  <si>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</si>
  <si>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</si>
  <si>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</si>
  <si>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</si>
  <si>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</si>
  <si>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</si>
  <si>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</si>
  <si>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</si>
  <si>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</si>
  <si>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</si>
  <si>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</si>
  <si>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</si>
  <si>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</si>
  <si>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</si>
  <si>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</si>
  <si>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</si>
  <si>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</si>
  <si>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</si>
  <si>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</si>
  <si>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</si>
  <si>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</si>
  <si>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</si>
  <si>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</si>
  <si>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</si>
  <si>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</si>
  <si>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</si>
  <si>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</si>
  <si>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</si>
  <si>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</si>
  <si>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</si>
  <si>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</si>
  <si>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</si>
  <si>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</si>
  <si>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</si>
  <si>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</si>
  <si>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</si>
  <si>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</si>
  <si>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</si>
  <si>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</si>
  <si>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</si>
  <si>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</si>
  <si>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</si>
  <si>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</si>
  <si>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</si>
  <si>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</si>
  <si>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</si>
  <si>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</si>
  <si>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</si>
  <si>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</si>
  <si>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</si>
  <si>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</si>
  <si>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</si>
  <si>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</si>
  <si>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</si>
  <si>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</si>
  <si>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</si>
  <si>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</si>
  <si>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</si>
  <si>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</si>
  <si>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</si>
  <si>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</si>
  <si>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</si>
  <si>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</si>
  <si>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</si>
  <si>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</si>
  <si>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</si>
  <si>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</si>
  <si>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</si>
  <si>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</si>
  <si>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</si>
  <si>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</si>
  <si>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</si>
  <si>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</si>
  <si>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</si>
  <si>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</si>
  <si>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</si>
  <si>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</si>
  <si>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</si>
  <si>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</si>
  <si>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</si>
  <si>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</si>
  <si>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</si>
  <si>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</si>
  <si>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</si>
  <si>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</si>
  <si>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</si>
  <si>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</si>
  <si>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</si>
  <si>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</si>
  <si>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</si>
  <si>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</si>
  <si>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</si>
  <si>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</si>
  <si>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</si>
  <si>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</si>
  <si>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</si>
  <si>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</si>
  <si>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</si>
  <si>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</si>
  <si>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</si>
  <si>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</si>
  <si>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</si>
  <si>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</si>
  <si>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</si>
  <si>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</si>
  <si>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</si>
  <si>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</si>
  <si>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</si>
  <si>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</si>
  <si>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</si>
  <si>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</si>
  <si>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</si>
  <si>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</si>
  <si>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</si>
  <si>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</si>
  <si>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</si>
  <si>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</si>
  <si>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</si>
  <si>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</si>
  <si>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</si>
  <si>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</si>
  <si>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</si>
  <si>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</si>
  <si>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</si>
  <si>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</si>
  <si>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</si>
  <si>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</si>
  <si>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</si>
  <si>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</si>
  <si>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</si>
  <si>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</si>
  <si>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</si>
  <si>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</si>
  <si>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</si>
  <si>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</si>
  <si>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</si>
  <si>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</si>
  <si>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</si>
  <si>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</si>
  <si>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</si>
  <si>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</si>
  <si>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</si>
  <si>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</si>
  <si>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</si>
  <si>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</si>
  <si>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</si>
  <si>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</si>
  <si>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</si>
  <si>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</si>
  <si>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</si>
  <si>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</si>
  <si>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</si>
  <si>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</si>
  <si>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</si>
  <si>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</si>
  <si>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</si>
  <si>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</si>
  <si>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</si>
  <si>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</si>
  <si>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</si>
  <si>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</si>
  <si>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</si>
  <si>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</si>
  <si>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</si>
  <si>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</si>
  <si>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</si>
  <si>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</si>
  <si>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</si>
  <si>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</si>
  <si>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</si>
  <si>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</si>
  <si>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</si>
  <si>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</si>
  <si>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</si>
  <si>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</si>
  <si>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</si>
  <si>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</si>
  <si>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</si>
  <si>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</si>
  <si>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</si>
  <si>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</si>
  <si>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</si>
  <si>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</si>
  <si>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</si>
  <si>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</si>
  <si>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</si>
  <si>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</si>
  <si>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</si>
  <si>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</si>
  <si>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</si>
  <si>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</si>
  <si>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</si>
  <si>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</si>
  <si>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</si>
  <si>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</si>
  <si>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</si>
  <si>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</si>
  <si>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</si>
  <si>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</si>
  <si>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</si>
  <si>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</si>
  <si>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</si>
  <si>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</si>
  <si>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</si>
  <si>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</si>
  <si>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</si>
  <si>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</si>
  <si>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</si>
  <si>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</si>
  <si>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</si>
  <si>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</si>
  <si>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</si>
  <si>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</si>
  <si>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</si>
  <si>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</si>
  <si>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</si>
  <si>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</si>
  <si>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</si>
  <si>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</si>
  <si>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</si>
  <si>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</si>
  <si>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</si>
  <si>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</si>
  <si>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</si>
  <si>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</si>
  <si>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</si>
  <si>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</si>
  <si>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</si>
  <si>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</si>
  <si>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</si>
  <si>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</si>
  <si>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</si>
  <si>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</si>
  <si>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</si>
  <si>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</si>
  <si>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</si>
  <si>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</si>
  <si>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</si>
  <si>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</si>
  <si>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</si>
  <si>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</si>
  <si>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</si>
  <si>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</si>
  <si>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</si>
  <si>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</si>
  <si>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</si>
  <si>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</si>
  <si>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</si>
  <si>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</si>
  <si>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</si>
  <si>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</si>
  <si>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</si>
  <si>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</si>
  <si>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</si>
  <si>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</si>
  <si>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</si>
  <si>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</si>
  <si>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</si>
  <si>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</si>
  <si>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</si>
  <si>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</si>
  <si>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</si>
  <si>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</si>
  <si>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</si>
  <si>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</si>
  <si>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</si>
  <si>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</si>
  <si>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</si>
  <si>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</si>
  <si>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</si>
  <si>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</si>
  <si>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</si>
  <si>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</si>
  <si>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</si>
  <si>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</si>
  <si>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</si>
  <si>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</si>
  <si>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</si>
  <si>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</si>
  <si>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</si>
  <si>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</si>
  <si>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</si>
  <si>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</si>
  <si>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</si>
  <si>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</si>
  <si>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</si>
  <si>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</si>
  <si>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</si>
  <si>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</si>
  <si>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</si>
  <si>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</si>
  <si>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</si>
  <si>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</si>
  <si>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</si>
  <si>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</si>
  <si>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</si>
  <si>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</si>
  <si>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</si>
  <si>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</si>
  <si>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</si>
  <si>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</si>
  <si>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</si>
  <si>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</si>
  <si>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</si>
  <si>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</si>
  <si>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</si>
  <si>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</si>
  <si>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</si>
  <si>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</si>
  <si>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</si>
  <si>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</si>
  <si>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</si>
  <si>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</si>
  <si>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</si>
  <si>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</si>
  <si>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</si>
  <si>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</si>
  <si>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</si>
  <si>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</si>
  <si>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</si>
  <si>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</si>
  <si>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</si>
  <si>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</si>
  <si>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</si>
  <si>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</si>
  <si>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</si>
  <si>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</si>
  <si>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</si>
  <si>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</si>
  <si>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</si>
  <si>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</si>
  <si>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</si>
  <si>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</si>
  <si>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</si>
  <si>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</si>
  <si>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</si>
  <si>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</si>
  <si>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</si>
  <si>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</si>
  <si>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</si>
  <si>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</si>
  <si>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</si>
  <si>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</si>
  <si>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</si>
  <si>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</si>
  <si>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</si>
  <si>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</si>
  <si>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</si>
  <si>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</si>
  <si>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</si>
  <si>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</si>
  <si>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</si>
  <si>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</si>
  <si>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</si>
  <si>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</si>
  <si>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</si>
  <si>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</si>
  <si>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</si>
  <si>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</si>
  <si>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</si>
  <si>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</si>
  <si>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</si>
  <si>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</si>
  <si>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</si>
  <si>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</si>
  <si>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</si>
  <si>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</si>
  <si>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</si>
  <si>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</si>
  <si>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</si>
  <si>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</si>
  <si>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</si>
  <si>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</si>
  <si>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</si>
  <si>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</si>
  <si>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</si>
  <si>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</si>
  <si>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</si>
  <si>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</si>
  <si>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</si>
  <si>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</si>
  <si>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</si>
  <si>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</si>
  <si>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</si>
  <si>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</si>
  <si>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</si>
  <si>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</si>
  <si>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</si>
  <si>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</si>
  <si>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</si>
  <si>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</si>
  <si>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</si>
  <si>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</si>
  <si>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</si>
  <si>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</si>
  <si>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</si>
  <si>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</si>
  <si>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</si>
  <si>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</si>
  <si>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</si>
  <si>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</si>
  <si>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</si>
  <si>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</si>
  <si>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</si>
  <si>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</si>
  <si>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</si>
  <si>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</si>
  <si>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</si>
  <si>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</si>
  <si>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</si>
  <si>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</si>
  <si>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</si>
  <si>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</si>
  <si>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</si>
  <si>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</si>
  <si>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</si>
  <si>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</si>
  <si>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</si>
  <si>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</si>
  <si>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</si>
  <si>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</si>
  <si>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</si>
  <si>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</si>
  <si>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</si>
  <si>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</si>
  <si>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</si>
  <si>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</si>
  <si>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</si>
  <si>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</si>
  <si>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</si>
  <si>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</si>
  <si>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</si>
  <si>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</si>
  <si>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</si>
  <si>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</si>
  <si>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</si>
  <si>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</si>
  <si>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</si>
  <si>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</si>
  <si>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</si>
  <si>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</si>
  <si>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</si>
  <si>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</si>
  <si>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</si>
  <si>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</si>
  <si>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</si>
  <si>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</si>
  <si>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</si>
  <si>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</si>
  <si>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</si>
  <si>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</si>
  <si>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</si>
  <si>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</si>
  <si>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</si>
  <si>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</si>
  <si>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</si>
  <si>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</si>
  <si>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</si>
  <si>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</si>
  <si>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</si>
  <si>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</si>
  <si>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</si>
  <si>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</si>
  <si>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</si>
  <si>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</si>
  <si>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</si>
  <si>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</si>
  <si>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</si>
  <si>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</si>
  <si>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</si>
  <si>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</si>
  <si>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</si>
  <si>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</si>
  <si>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</si>
  <si>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</si>
  <si>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</si>
  <si>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</si>
  <si>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</si>
  <si>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</si>
  <si>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</si>
  <si>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</si>
  <si>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</si>
  <si>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</si>
  <si>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</si>
  <si>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</si>
  <si>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</si>
  <si>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</si>
  <si>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</si>
  <si>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</si>
  <si>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</si>
  <si>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</si>
  <si>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</si>
  <si>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</si>
  <si>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</si>
  <si>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</si>
  <si>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</si>
  <si>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</si>
  <si>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</si>
  <si>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</si>
  <si>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</si>
  <si>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</si>
  <si>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</si>
  <si>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</si>
  <si>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</si>
  <si>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</si>
  <si>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</si>
  <si>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</si>
  <si>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</si>
  <si>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</si>
  <si>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</si>
  <si>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</si>
  <si>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</si>
  <si>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</si>
  <si>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</si>
  <si>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</si>
  <si>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</si>
  <si>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</si>
  <si>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</si>
  <si>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</si>
  <si>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</si>
  <si>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</si>
  <si>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</si>
  <si>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</si>
  <si>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</si>
  <si>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</si>
  <si>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</si>
  <si>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</si>
  <si>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</si>
  <si>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</si>
  <si>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</si>
  <si>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</si>
  <si>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</si>
  <si>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</si>
  <si>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</si>
  <si>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</si>
  <si>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</si>
  <si>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</si>
  <si>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</si>
  <si>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</si>
  <si>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</si>
  <si>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</si>
  <si>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</si>
  <si>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</si>
  <si>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</si>
  <si>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</si>
  <si>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</si>
  <si>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</si>
  <si>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</si>
  <si>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</si>
  <si>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</si>
  <si>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</si>
  <si>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</si>
  <si>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</si>
  <si>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</si>
  <si>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</si>
  <si>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</si>
  <si>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</si>
  <si>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</si>
  <si>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</si>
  <si>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</si>
  <si>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</si>
  <si>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</si>
  <si>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</si>
  <si>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</si>
  <si>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</si>
  <si>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</si>
  <si>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</si>
  <si>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</si>
  <si>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</si>
  <si>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</si>
  <si>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</si>
  <si>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</si>
  <si>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</si>
  <si>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</si>
  <si>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</si>
  <si>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</si>
  <si>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</si>
  <si>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</si>
  <si>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</si>
  <si>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</si>
  <si>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</si>
  <si>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</si>
  <si>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</si>
  <si>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</si>
  <si>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</si>
  <si>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</si>
  <si>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</si>
  <si>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</si>
  <si>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</si>
  <si>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</si>
  <si>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</si>
  <si>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</si>
  <si>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</si>
  <si>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</si>
  <si>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</si>
  <si>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</si>
  <si>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</si>
  <si>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</si>
  <si>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</si>
  <si>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</si>
  <si>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</si>
  <si>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</si>
  <si>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</si>
  <si>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</si>
  <si>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</si>
  <si>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</si>
  <si>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</si>
  <si>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</si>
  <si>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</si>
  <si>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</si>
  <si>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</si>
  <si>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</si>
  <si>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</si>
  <si>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</si>
  <si>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</si>
  <si>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</si>
  <si>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</si>
  <si>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</si>
  <si>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</si>
  <si>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</si>
  <si>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</si>
  <si>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</si>
  <si>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</si>
  <si>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</si>
  <si>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</si>
  <si>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</si>
  <si>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</si>
  <si>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</si>
  <si>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</si>
  <si>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</si>
  <si>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</si>
  <si>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</si>
  <si>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</si>
  <si>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</si>
  <si>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</si>
  <si>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</si>
  <si>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</si>
  <si>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</si>
  <si>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</si>
  <si>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</si>
  <si>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</si>
  <si>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</si>
  <si>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</si>
  <si>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</si>
  <si>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</si>
  <si>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</si>
  <si>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</si>
  <si>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</si>
  <si>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</si>
  <si>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</si>
  <si>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</si>
  <si>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</si>
  <si>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</si>
  <si>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</si>
  <si>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</si>
  <si>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</si>
  <si>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</si>
  <si>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</si>
  <si>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</si>
  <si>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</si>
  <si>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</si>
  <si>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</si>
  <si>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</si>
  <si>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</si>
  <si>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</si>
  <si>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</si>
  <si>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</si>
  <si>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</si>
  <si>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</si>
  <si>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</si>
  <si>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</si>
  <si>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</si>
  <si>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</si>
  <si>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</si>
  <si>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</si>
  <si>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</si>
  <si>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</si>
  <si>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</si>
  <si>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</si>
  <si>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</si>
  <si>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</si>
  <si>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</si>
  <si>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</si>
  <si>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</si>
  <si>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</si>
  <si>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</si>
  <si>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</si>
  <si>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</si>
  <si>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</si>
  <si>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</si>
  <si>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</si>
  <si>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</si>
  <si>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</si>
  <si>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</si>
  <si>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</si>
  <si>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</si>
  <si>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</si>
  <si>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</si>
  <si>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</si>
  <si>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</si>
  <si>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</si>
  <si>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</si>
  <si>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</si>
  <si>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</si>
  <si>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</si>
  <si>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</si>
  <si>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</si>
  <si>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</si>
  <si>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</si>
  <si>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</si>
  <si>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</si>
  <si>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</si>
  <si>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</si>
  <si>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</si>
  <si>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</si>
  <si>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</si>
  <si>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</si>
  <si>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</si>
  <si>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</si>
  <si>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</si>
  <si>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</si>
  <si>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</si>
  <si>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</si>
  <si>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</si>
  <si>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</si>
  <si>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</si>
  <si>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</si>
  <si>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</si>
  <si>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</si>
  <si>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</si>
  <si>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</si>
  <si>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</si>
  <si>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</si>
  <si>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</si>
  <si>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</si>
  <si>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</si>
  <si>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</si>
  <si>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</si>
  <si>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</si>
  <si>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</si>
  <si>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</si>
  <si>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</si>
  <si>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</si>
  <si>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</si>
  <si>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</si>
  <si>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</si>
  <si>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</si>
  <si>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</si>
  <si>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</si>
  <si>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</si>
  <si>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</si>
  <si>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</si>
  <si>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</si>
  <si>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</si>
  <si>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</si>
  <si>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</si>
  <si>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</si>
  <si>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</si>
  <si>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</si>
  <si>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</si>
  <si>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</si>
  <si>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</si>
  <si>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</si>
  <si>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</si>
  <si>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</si>
  <si>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</si>
  <si>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</si>
  <si>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</si>
  <si>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</si>
  <si>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</si>
  <si>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</si>
  <si>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</si>
  <si>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</si>
  <si>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</si>
  <si>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</si>
  <si>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</si>
  <si>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</si>
  <si>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</si>
  <si>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</si>
  <si>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</si>
  <si>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</si>
  <si>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</si>
  <si>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</si>
  <si>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</si>
  <si>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</si>
  <si>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</si>
  <si>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</si>
  <si>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</si>
  <si>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</si>
  <si>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</si>
  <si>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</si>
  <si>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</si>
  <si>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</si>
  <si>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</si>
  <si>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</si>
  <si>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</si>
  <si>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</si>
  <si>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</si>
  <si>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</si>
  <si>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</si>
  <si>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</si>
  <si>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</si>
  <si>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</si>
  <si>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</si>
  <si>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</si>
  <si>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</si>
  <si>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</si>
  <si>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</si>
  <si>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</si>
  <si>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</si>
  <si>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</si>
  <si>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</si>
  <si>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</si>
  <si>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</si>
  <si>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</si>
  <si>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</si>
  <si>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</si>
  <si>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</si>
  <si>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</si>
  <si>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</si>
  <si>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</si>
  <si>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</si>
  <si>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</si>
  <si>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</si>
  <si>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</si>
  <si>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</si>
  <si>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</si>
  <si>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</si>
  <si>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</si>
  <si>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</si>
  <si>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</si>
  <si>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</si>
  <si>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</si>
  <si>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</si>
  <si>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</si>
  <si>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</si>
  <si>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</si>
  <si>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</si>
  <si>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</si>
  <si>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</si>
  <si>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</si>
  <si>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</si>
  <si>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</si>
  <si>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</si>
  <si>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</si>
  <si>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</si>
  <si>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</si>
  <si>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</si>
  <si>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</si>
  <si>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</si>
  <si>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</si>
  <si>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</si>
  <si>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</si>
  <si>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</si>
  <si>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</si>
  <si>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</si>
  <si>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</si>
  <si>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</si>
  <si>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</si>
  <si>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</si>
  <si>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</si>
  <si>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</si>
  <si>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</si>
  <si>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</si>
  <si>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</si>
  <si>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</si>
  <si>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</si>
  <si>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</si>
  <si>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</si>
  <si>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</si>
  <si>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</si>
  <si>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</si>
  <si>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</si>
  <si>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</si>
  <si>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</si>
  <si>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</si>
  <si>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</si>
  <si>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</si>
  <si>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</si>
  <si>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</si>
  <si>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</si>
  <si>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</si>
  <si>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</si>
  <si>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</si>
  <si>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</si>
  <si>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</si>
  <si>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</si>
  <si>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</si>
  <si>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</si>
  <si>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</si>
  <si>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</si>
  <si>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</si>
  <si>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</si>
  <si>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</si>
  <si>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</si>
  <si>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</si>
  <si>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</si>
  <si>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</si>
  <si>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</si>
  <si>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</si>
  <si>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</si>
  <si>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</si>
  <si>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</si>
  <si>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</si>
  <si>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</si>
  <si>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</si>
  <si>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</si>
  <si>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</si>
  <si>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</si>
  <si>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</si>
  <si>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</si>
  <si>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</si>
  <si>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</si>
  <si>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</si>
  <si>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</si>
  <si>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</si>
  <si>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</si>
  <si>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</si>
  <si>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</si>
  <si>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</si>
  <si>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</si>
  <si>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</si>
  <si>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</si>
  <si>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</si>
  <si>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</si>
  <si>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</si>
  <si>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</si>
  <si>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</si>
  <si>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</si>
  <si>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</si>
  <si>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</si>
  <si>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</si>
  <si>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</si>
  <si>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</si>
  <si>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</si>
  <si>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</si>
  <si>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</si>
  <si>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</si>
  <si>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</si>
  <si>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</si>
  <si>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</si>
  <si>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</si>
  <si>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</si>
  <si>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</si>
  <si>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</si>
  <si>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</si>
  <si>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</si>
  <si>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</si>
  <si>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</si>
  <si>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</si>
  <si>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</si>
  <si>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</si>
  <si>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</si>
  <si>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</si>
  <si>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</si>
  <si>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</si>
  <si>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</si>
  <si>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</si>
  <si>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</si>
  <si>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</si>
  <si>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</si>
  <si>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</si>
  <si>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</si>
  <si>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</si>
  <si>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</si>
  <si>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</si>
  <si>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</si>
  <si>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</si>
  <si>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</si>
  <si>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</si>
  <si>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</si>
  <si>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</si>
  <si>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</si>
  <si>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</si>
  <si>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</si>
  <si>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</si>
  <si>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</si>
  <si>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</si>
  <si>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</si>
  <si>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</si>
  <si>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</si>
  <si>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</si>
  <si>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</si>
  <si>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</si>
  <si>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</si>
  <si>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</si>
  <si>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</si>
  <si>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</si>
  <si>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</si>
  <si>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</si>
  <si>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</si>
  <si>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</si>
  <si>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</si>
  <si>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</si>
  <si>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</si>
  <si>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</si>
  <si>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</si>
  <si>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</si>
  <si>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</si>
  <si>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</si>
  <si>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</si>
  <si>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</si>
  <si>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</si>
  <si>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</si>
  <si>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</si>
  <si>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</si>
  <si>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</si>
  <si>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</si>
  <si>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</si>
  <si>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</si>
  <si>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</si>
  <si>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</si>
  <si>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</si>
  <si>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</si>
  <si>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</si>
  <si>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</si>
  <si>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</si>
  <si>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</si>
  <si>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</si>
  <si>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</si>
  <si>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</si>
  <si>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</si>
  <si>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</si>
  <si>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</si>
  <si>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</si>
  <si>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</si>
  <si>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</si>
  <si>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</si>
  <si>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</si>
  <si>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</si>
  <si>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</si>
  <si>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</si>
  <si>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</si>
  <si>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</si>
  <si>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</si>
  <si>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</si>
  <si>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</si>
  <si>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</si>
  <si>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</si>
  <si>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</si>
  <si>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</si>
  <si>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</si>
  <si>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</si>
  <si>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</si>
  <si>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</si>
  <si>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</si>
  <si>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</si>
  <si>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</si>
  <si>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</si>
  <si>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</si>
  <si>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</si>
  <si>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</si>
  <si>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</si>
  <si>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</si>
  <si>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</si>
  <si>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</si>
  <si>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</si>
  <si>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</si>
  <si>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</si>
  <si>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</si>
  <si>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</si>
  <si>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</si>
  <si>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</si>
  <si>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</si>
  <si>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</si>
  <si>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</si>
  <si>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</si>
  <si>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</si>
  <si>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</si>
  <si>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</si>
  <si>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</si>
  <si>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</si>
  <si>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</si>
  <si>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</si>
  <si>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</si>
  <si>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</si>
  <si>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</si>
  <si>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</si>
  <si>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</si>
  <si>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</si>
  <si>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</si>
  <si>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</si>
  <si>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</si>
  <si>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</si>
  <si>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</si>
  <si>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</si>
  <si>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</si>
  <si>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</si>
  <si>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</si>
  <si>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</si>
  <si>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</si>
  <si>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</si>
  <si>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</si>
  <si>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</si>
  <si>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</si>
  <si>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</si>
  <si>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</si>
  <si>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</si>
  <si>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</si>
  <si>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</si>
  <si>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</si>
  <si>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</si>
  <si>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</si>
  <si>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</si>
  <si>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</si>
  <si>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</si>
  <si>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</si>
  <si>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</si>
  <si>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</si>
  <si>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</si>
  <si>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</si>
  <si>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</si>
  <si>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</si>
  <si>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</si>
  <si>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</si>
  <si>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</si>
  <si>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</si>
  <si>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</si>
  <si>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</si>
  <si>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</si>
  <si>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</si>
  <si>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</si>
  <si>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</si>
  <si>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</si>
  <si>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</si>
  <si>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</si>
  <si>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</si>
  <si>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</si>
  <si>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</si>
  <si>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</si>
  <si>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</si>
  <si>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</si>
  <si>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</si>
  <si>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</si>
  <si>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</si>
  <si>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</si>
  <si>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</si>
  <si>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</si>
  <si>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</si>
  <si>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</si>
  <si>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</si>
  <si>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</si>
  <si>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</si>
  <si>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</si>
  <si>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</si>
  <si>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</si>
  <si>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</si>
  <si>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</si>
  <si>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</si>
  <si>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</si>
  <si>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</si>
  <si>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</si>
  <si>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</si>
  <si>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</si>
  <si>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</si>
  <si>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</si>
  <si>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</si>
  <si>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</si>
  <si>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</si>
  <si>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</si>
  <si>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</si>
  <si>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</si>
  <si>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</si>
  <si>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</si>
  <si>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</si>
  <si>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</si>
  <si>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</si>
  <si>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</si>
  <si>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</si>
  <si>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</si>
  <si>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</si>
  <si>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</si>
  <si>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</si>
  <si>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</si>
  <si>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</si>
  <si>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</si>
  <si>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</si>
  <si>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</si>
  <si>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</si>
  <si>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</si>
  <si>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</si>
  <si>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</si>
  <si>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</si>
  <si>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</si>
  <si>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</si>
  <si>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</si>
  <si>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</si>
  <si>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</si>
  <si>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</si>
  <si>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</si>
  <si>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</si>
  <si>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</si>
  <si>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</si>
  <si>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</si>
  <si>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</si>
  <si>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</si>
  <si>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</si>
  <si>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</si>
  <si>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</si>
  <si>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</si>
  <si>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</si>
  <si>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</si>
  <si>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</si>
  <si>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</si>
  <si>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</si>
  <si>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</si>
  <si>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</si>
  <si>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</si>
  <si>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</si>
  <si>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</si>
  <si>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</si>
  <si>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</si>
  <si>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</si>
  <si>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</si>
  <si>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</si>
  <si>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</si>
  <si>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</si>
  <si>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</si>
  <si>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</si>
  <si>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</si>
  <si>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</si>
  <si>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</si>
  <si>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</si>
  <si>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</si>
  <si>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</si>
  <si>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</si>
  <si>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</si>
  <si>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</si>
  <si>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</si>
  <si>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</si>
  <si>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</si>
  <si>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</si>
  <si>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</si>
  <si>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</si>
  <si>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</si>
  <si>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</si>
  <si>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</si>
  <si>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</si>
  <si>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</si>
  <si>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</si>
  <si>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</si>
  <si>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</si>
  <si>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</si>
  <si>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</si>
  <si>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</si>
  <si>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</si>
  <si>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</si>
  <si>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</si>
  <si>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</si>
  <si>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</si>
  <si>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</si>
  <si>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</si>
  <si>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</si>
  <si>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</si>
  <si>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</si>
  <si>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</si>
  <si>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</si>
  <si>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</si>
  <si>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</si>
  <si>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</si>
  <si>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</si>
  <si>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</si>
  <si>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</si>
  <si>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</si>
  <si>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</si>
  <si>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</si>
  <si>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</si>
  <si>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</si>
  <si>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</si>
  <si>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</si>
  <si>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</si>
  <si>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</si>
  <si>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</si>
  <si>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</si>
  <si>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</si>
  <si>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</si>
  <si>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</si>
  <si>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</si>
  <si>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</si>
  <si>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</si>
  <si>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</si>
  <si>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</si>
  <si>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</si>
  <si>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</si>
  <si>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</si>
  <si>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</si>
  <si>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</si>
  <si>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</si>
  <si>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</si>
  <si>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</si>
  <si>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</si>
  <si>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</si>
  <si>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</si>
  <si>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</si>
  <si>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</si>
  <si>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</si>
  <si>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</si>
  <si>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</si>
  <si>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</si>
  <si>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</si>
  <si>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</si>
  <si>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</si>
  <si>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</si>
  <si>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</si>
  <si>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</si>
  <si>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</si>
  <si>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</si>
  <si>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</si>
  <si>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</si>
  <si>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</si>
  <si>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</si>
  <si>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</si>
  <si>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</si>
  <si>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</si>
  <si>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</si>
  <si>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</si>
  <si>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</si>
  <si>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</si>
  <si>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</si>
  <si>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</si>
  <si>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</si>
  <si>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</si>
  <si>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</si>
  <si>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</si>
  <si>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</si>
  <si>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</si>
  <si>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</si>
  <si>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</si>
  <si>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</si>
  <si>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</si>
  <si>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</si>
  <si>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</si>
  <si>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</si>
  <si>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</si>
  <si>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</si>
  <si>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</si>
  <si>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</si>
  <si>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</si>
  <si>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</si>
  <si>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</si>
  <si>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</si>
  <si>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</si>
  <si>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</si>
  <si>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</si>
  <si>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</si>
  <si>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</si>
  <si>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</si>
  <si>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</si>
  <si>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</si>
  <si>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</si>
  <si>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</si>
  <si>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</si>
  <si>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</si>
  <si>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</si>
  <si>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</si>
  <si>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</si>
  <si>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</si>
  <si>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</si>
  <si>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</si>
  <si>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</si>
  <si>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</si>
  <si>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</si>
  <si>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</si>
  <si>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</si>
  <si>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</si>
  <si>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</si>
  <si>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</si>
  <si>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</si>
  <si>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</si>
  <si>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</si>
  <si>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</si>
  <si>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</si>
  <si>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</si>
  <si>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</si>
  <si>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</si>
  <si>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</si>
  <si>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</si>
  <si>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</si>
  <si>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</si>
  <si>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</si>
  <si>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</si>
  <si>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</si>
  <si>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</si>
  <si>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</si>
  <si>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</si>
  <si>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</si>
  <si>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</si>
  <si>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</si>
  <si>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</si>
  <si>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</si>
  <si>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</si>
  <si>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</si>
  <si>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</si>
  <si>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</si>
  <si>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</si>
  <si>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</si>
  <si>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</si>
  <si>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</si>
  <si>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</si>
  <si>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</si>
  <si>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</si>
  <si>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</si>
  <si>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</si>
  <si>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</si>
  <si>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</si>
  <si>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</si>
  <si>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</si>
  <si>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</si>
  <si>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</si>
  <si>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</si>
  <si>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</si>
  <si>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</si>
  <si>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</si>
  <si>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</si>
  <si>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</si>
  <si>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</si>
  <si>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</si>
  <si>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</si>
  <si>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</si>
  <si>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</si>
  <si>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</si>
  <si>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</si>
  <si>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</si>
  <si>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</si>
  <si>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</si>
  <si>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</si>
  <si>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</si>
  <si>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</si>
  <si>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</si>
  <si>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</si>
  <si>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</si>
  <si>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</si>
  <si>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</si>
  <si>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</si>
  <si>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</si>
  <si>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</si>
  <si>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</si>
  <si>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</si>
  <si>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</si>
  <si>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</si>
  <si>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</si>
  <si>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</si>
  <si>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</si>
  <si>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</si>
  <si>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</si>
  <si>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</si>
  <si>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</si>
  <si>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</si>
  <si>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</si>
  <si>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</si>
  <si>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</si>
  <si>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</si>
  <si>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</si>
  <si>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</si>
  <si>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</si>
  <si>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</si>
  <si>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</si>
  <si>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</si>
  <si>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</si>
  <si>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</si>
  <si>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</si>
  <si>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</si>
  <si>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</si>
  <si>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</si>
  <si>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</si>
  <si>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</si>
  <si>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</si>
  <si>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</si>
  <si>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</si>
  <si>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</si>
  <si>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</si>
  <si>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</si>
  <si>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</si>
  <si>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</si>
  <si>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</si>
  <si>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</si>
  <si>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</si>
  <si>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</si>
  <si>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</si>
  <si>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</si>
  <si>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</si>
  <si>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</si>
  <si>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</si>
  <si>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</si>
  <si>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</si>
  <si>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</si>
  <si>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</si>
  <si>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</si>
  <si>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</si>
  <si>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</si>
  <si>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</si>
  <si>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</si>
  <si>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</si>
  <si>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</si>
  <si>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</si>
  <si>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</si>
  <si>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</si>
  <si>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</si>
  <si>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</si>
  <si>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</si>
  <si>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</si>
  <si>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</si>
  <si>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</si>
  <si>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</si>
  <si>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</si>
  <si>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</si>
  <si>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</si>
  <si>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</si>
  <si>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</si>
  <si>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</si>
  <si>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</si>
  <si>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</si>
  <si>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</si>
  <si>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</si>
  <si>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</si>
  <si>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</si>
  <si>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</si>
  <si>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</si>
  <si>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</si>
  <si>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</si>
  <si>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</si>
  <si>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</si>
  <si>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</si>
  <si>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</si>
  <si>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</si>
  <si>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</si>
  <si>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</si>
  <si>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</si>
  <si>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</si>
  <si>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</si>
  <si>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</si>
  <si>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</si>
  <si>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</si>
  <si>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</si>
  <si>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</si>
  <si>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</si>
  <si>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</si>
  <si>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</si>
  <si>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</si>
  <si>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</si>
  <si>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</si>
  <si>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</si>
  <si>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</si>
  <si>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</si>
  <si>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</si>
  <si>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</si>
  <si>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</si>
  <si>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</si>
  <si>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</si>
  <si>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</si>
  <si>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</si>
  <si>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</si>
  <si>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</si>
  <si>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</si>
  <si>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</si>
  <si>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</si>
  <si>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</si>
  <si>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</si>
  <si>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</si>
  <si>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</si>
  <si>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</si>
  <si>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</si>
  <si>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</si>
  <si>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</si>
  <si>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</si>
  <si>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</si>
  <si>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</si>
  <si>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</si>
  <si>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</si>
  <si>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</si>
  <si>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</si>
  <si>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</si>
  <si>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</si>
  <si>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</si>
  <si>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</si>
  <si>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</si>
  <si>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</si>
  <si>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</si>
  <si>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</si>
  <si>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</si>
  <si>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</si>
  <si>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</si>
  <si>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</si>
  <si>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</si>
  <si>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</si>
  <si>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</si>
  <si>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</si>
  <si>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</si>
  <si>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</si>
  <si>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</si>
  <si>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</si>
  <si>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</si>
  <si>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</si>
  <si>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</si>
  <si>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</si>
  <si>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</si>
  <si>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</si>
  <si>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</si>
  <si>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</si>
  <si>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</si>
  <si>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</si>
  <si>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</si>
  <si>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</si>
  <si>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</si>
  <si>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</si>
  <si>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</si>
  <si>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</si>
  <si>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</si>
  <si>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</si>
  <si>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</si>
  <si>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</si>
  <si>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</si>
  <si>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</si>
  <si>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</si>
  <si>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</si>
  <si>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</si>
  <si>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</si>
  <si>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</si>
  <si>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</si>
  <si>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</si>
  <si>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</si>
  <si>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</si>
  <si>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</si>
  <si>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</si>
  <si>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</si>
  <si>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</si>
  <si>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</si>
  <si>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</si>
  <si>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</si>
  <si>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</si>
  <si>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</si>
  <si>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</si>
  <si>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</si>
  <si>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</si>
  <si>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</si>
  <si>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</si>
  <si>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</si>
  <si>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</si>
  <si>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</si>
  <si>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</si>
  <si>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</si>
  <si>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</si>
  <si>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</si>
  <si>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</si>
  <si>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</si>
  <si>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</si>
  <si>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</si>
  <si>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</si>
  <si>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</si>
  <si>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</si>
  <si>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</si>
  <si>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</si>
  <si>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</si>
  <si>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</si>
  <si>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</si>
  <si>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</si>
  <si>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</si>
  <si>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</si>
  <si>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</si>
  <si>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</si>
  <si>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</si>
  <si>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</si>
  <si>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</si>
  <si>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</si>
  <si>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</si>
  <si>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</si>
  <si>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</si>
  <si>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</si>
  <si>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</si>
  <si>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</si>
  <si>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</si>
  <si>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</si>
  <si>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</si>
  <si>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</si>
  <si>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</si>
  <si>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</si>
  <si>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</si>
  <si>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</si>
  <si>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</si>
  <si>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</si>
  <si>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</si>
  <si>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</si>
  <si>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</si>
  <si>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</si>
  <si>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</si>
  <si>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</si>
  <si>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</si>
  <si>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</si>
  <si>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</si>
  <si>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</si>
  <si>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</si>
  <si>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</si>
  <si>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</si>
  <si>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</si>
  <si>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</si>
  <si>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</si>
  <si>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</si>
  <si>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</si>
  <si>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</si>
  <si>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</si>
  <si>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</si>
  <si>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</si>
  <si>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</si>
  <si>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</si>
  <si>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</si>
  <si>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</si>
  <si>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</si>
  <si>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</si>
  <si>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</si>
  <si>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</si>
  <si>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</si>
  <si>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</si>
  <si>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</si>
  <si>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</si>
  <si>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</si>
  <si>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</si>
  <si>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</si>
  <si>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</si>
  <si>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</si>
  <si>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</si>
  <si>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</si>
  <si>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</si>
  <si>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</si>
  <si>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</si>
  <si>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</si>
  <si>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</si>
  <si>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</si>
  <si>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</si>
  <si>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</si>
  <si>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</si>
  <si>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</si>
  <si>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</si>
  <si>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</si>
  <si>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</si>
  <si>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</si>
  <si>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</si>
  <si>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</si>
  <si>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</si>
  <si>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</si>
  <si>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</si>
  <si>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</si>
  <si>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</si>
  <si>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</si>
  <si>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</si>
  <si>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</si>
  <si>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</si>
  <si>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</si>
  <si>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</si>
  <si>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</si>
  <si>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</si>
  <si>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</si>
  <si>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</si>
  <si>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</si>
  <si>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</si>
  <si>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</si>
  <si>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</si>
  <si>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</si>
  <si>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</si>
  <si>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</si>
  <si>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</si>
  <si>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</si>
  <si>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</si>
  <si>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</si>
  <si>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</si>
  <si>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</si>
  <si>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</si>
  <si>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</si>
  <si>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</si>
  <si>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</si>
  <si>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</si>
  <si>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</si>
  <si>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</si>
  <si>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</si>
  <si>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</si>
  <si>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</si>
  <si>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</si>
  <si>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</si>
  <si>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</si>
  <si>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</si>
  <si>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</si>
  <si>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</si>
  <si>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</si>
  <si>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</si>
  <si>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</si>
  <si>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</si>
  <si>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</si>
  <si>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</si>
  <si>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</si>
  <si>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</si>
  <si>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</si>
  <si>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</si>
  <si>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</si>
  <si>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</si>
  <si>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</si>
  <si>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</si>
  <si>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</si>
  <si>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</si>
  <si>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</si>
  <si>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</si>
  <si>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</si>
  <si>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</si>
  <si>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</si>
  <si>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</si>
  <si>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</si>
  <si>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</si>
  <si>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</si>
  <si>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</si>
  <si>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</si>
  <si>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</si>
  <si>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</si>
  <si>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</si>
  <si>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</si>
  <si>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</si>
  <si>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</si>
  <si>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</si>
  <si>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</si>
  <si>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</si>
  <si>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</si>
  <si>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</si>
  <si>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</si>
  <si>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</si>
  <si>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</si>
  <si>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</si>
  <si>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</si>
  <si>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</si>
  <si>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</si>
  <si>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</si>
  <si>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</si>
  <si>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</si>
  <si>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</si>
  <si>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</si>
  <si>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</si>
  <si>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</si>
  <si>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</si>
  <si>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</si>
  <si>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</si>
  <si>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</si>
  <si>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</si>
  <si>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</si>
  <si>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</si>
  <si>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</si>
  <si>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</si>
  <si>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</si>
  <si>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</si>
  <si>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</si>
  <si>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</si>
  <si>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</si>
  <si>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</si>
  <si>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</si>
  <si>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</si>
  <si>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</si>
  <si>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</si>
  <si>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</si>
  <si>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</si>
  <si>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</si>
  <si>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</si>
  <si>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</si>
  <si>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</si>
  <si>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</si>
  <si>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</si>
  <si>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</si>
  <si>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</si>
  <si>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</si>
  <si>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</si>
  <si>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</si>
  <si>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</si>
  <si>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</si>
  <si>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</si>
  <si>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</si>
  <si>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</si>
  <si>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</si>
  <si>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</si>
  <si>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</si>
  <si>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</si>
  <si>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</si>
  <si>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</si>
  <si>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</si>
  <si>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</si>
  <si>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</si>
  <si>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</si>
  <si>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</si>
  <si>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</si>
  <si>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</si>
  <si>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</si>
  <si>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</si>
  <si>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</si>
  <si>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</si>
  <si>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</si>
  <si>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</si>
  <si>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</si>
  <si>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</si>
  <si>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</si>
  <si>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</si>
  <si>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</si>
  <si>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</si>
  <si>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</si>
  <si>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</si>
  <si>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</si>
  <si>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</si>
  <si>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</si>
  <si>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</si>
  <si>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</si>
  <si>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</si>
  <si>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</si>
  <si>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</si>
  <si>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</si>
  <si>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</si>
  <si>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</si>
  <si>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</si>
  <si>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</si>
  <si>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</si>
  <si>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</si>
  <si>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</si>
  <si>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</si>
  <si>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</si>
  <si>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</si>
  <si>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</si>
  <si>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</si>
  <si>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</si>
  <si>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</si>
  <si>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</si>
  <si>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</si>
  <si>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</si>
  <si>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</si>
  <si>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</si>
  <si>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</si>
  <si>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</si>
  <si>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</si>
  <si>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</si>
  <si>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</si>
  <si>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</si>
  <si>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</si>
  <si>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</si>
  <si>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</si>
  <si>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</si>
  <si>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</si>
  <si>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</si>
  <si>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</si>
  <si>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</si>
  <si>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</si>
  <si>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</si>
  <si>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</si>
  <si>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</si>
  <si>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</si>
  <si>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</si>
  <si>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</si>
  <si>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</si>
  <si>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</si>
  <si>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</si>
  <si>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</si>
  <si>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</si>
  <si>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</si>
  <si>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</si>
  <si>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</si>
  <si>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</si>
  <si>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</si>
  <si>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</si>
  <si>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</si>
  <si>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</si>
  <si>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</si>
  <si>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</si>
  <si>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</si>
  <si>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</si>
  <si>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</si>
  <si>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</si>
  <si>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</si>
  <si>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</si>
  <si>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</si>
  <si>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</si>
  <si>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</si>
  <si>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</si>
  <si>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</si>
  <si>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</si>
  <si>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</si>
  <si>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</si>
  <si>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</si>
  <si>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</si>
  <si>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</si>
  <si>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</si>
  <si>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</si>
  <si>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</si>
  <si>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</si>
  <si>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</si>
  <si>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</si>
  <si>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</si>
  <si>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</si>
  <si>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</si>
  <si>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</si>
  <si>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</si>
  <si>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</si>
  <si>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</si>
  <si>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</si>
  <si>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</si>
  <si>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</si>
  <si>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</si>
  <si>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</si>
  <si>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</si>
  <si>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</si>
  <si>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</si>
  <si>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</si>
  <si>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</si>
  <si>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</si>
  <si>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</si>
  <si>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</si>
  <si>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</si>
  <si>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</si>
  <si>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</si>
  <si>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</si>
  <si>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</si>
  <si>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</si>
  <si>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</si>
  <si>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</si>
  <si>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</si>
  <si>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</si>
  <si>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</si>
  <si>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</si>
  <si>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</si>
  <si>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</si>
  <si>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</si>
  <si>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</si>
  <si>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</si>
  <si>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</si>
  <si>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</si>
  <si>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</si>
  <si>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</si>
  <si>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</si>
  <si>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</si>
  <si>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</si>
  <si>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</si>
  <si>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</si>
  <si>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</si>
  <si>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</si>
  <si>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</si>
  <si>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</si>
  <si>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</si>
  <si>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</si>
  <si>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</si>
  <si>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</si>
  <si>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</si>
  <si>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</si>
  <si>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</si>
  <si>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</si>
  <si>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</si>
  <si>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</si>
  <si>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</si>
  <si>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</si>
  <si>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</si>
  <si>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</si>
  <si>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</si>
  <si>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</si>
  <si>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</si>
  <si>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</si>
  <si>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</si>
  <si>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</si>
  <si>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</si>
  <si>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</si>
  <si>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</si>
  <si>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</si>
  <si>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</si>
  <si>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</si>
  <si>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</si>
  <si>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</si>
  <si>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</si>
  <si>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</si>
  <si>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</si>
  <si>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</si>
  <si>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</si>
  <si>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</si>
  <si>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</si>
  <si>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</si>
  <si>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</si>
  <si>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</si>
  <si>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</si>
  <si>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</si>
  <si>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</si>
  <si>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</si>
  <si>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</si>
  <si>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</si>
  <si>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</si>
  <si>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</si>
  <si>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</si>
  <si>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</si>
  <si>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</si>
  <si>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</si>
  <si>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</si>
  <si>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</si>
  <si>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</si>
  <si>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</si>
  <si>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</si>
  <si>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</si>
  <si>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</si>
  <si>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</si>
  <si>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</si>
  <si>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</si>
  <si>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</si>
  <si>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</si>
  <si>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</si>
  <si>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</si>
  <si>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</si>
  <si>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</si>
  <si>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</si>
  <si>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</si>
  <si>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</si>
  <si>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</si>
  <si>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</si>
  <si>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</si>
  <si>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</si>
  <si>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</si>
  <si>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</si>
  <si>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</si>
  <si>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</si>
  <si>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</si>
  <si>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</si>
  <si>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</si>
  <si>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</si>
  <si>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</si>
  <si>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</si>
  <si>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</si>
  <si>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</si>
  <si>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</si>
  <si>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</si>
  <si>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</si>
  <si>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</si>
  <si>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</si>
  <si>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</si>
  <si>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</si>
  <si>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</si>
  <si>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</si>
  <si>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</si>
  <si>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</si>
  <si>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</si>
  <si>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</si>
  <si>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</si>
  <si>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</si>
  <si>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</si>
  <si>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</si>
  <si>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</si>
  <si>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</si>
  <si>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</si>
  <si>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</si>
  <si>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</si>
  <si>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</si>
  <si>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</si>
  <si>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</si>
  <si>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</si>
  <si>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</si>
  <si>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</si>
  <si>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</si>
  <si>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</si>
  <si>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</si>
  <si>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</si>
  <si>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</si>
  <si>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</si>
  <si>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</si>
  <si>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</si>
  <si>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</si>
  <si>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</si>
  <si>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</si>
  <si>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</si>
  <si>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</si>
  <si>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</si>
  <si>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</si>
  <si>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</si>
  <si>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</si>
  <si>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</si>
  <si>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</si>
  <si>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</si>
  <si>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</si>
  <si>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</si>
  <si>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</si>
  <si>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</si>
  <si>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</si>
  <si>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</si>
  <si>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</si>
  <si>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</si>
  <si>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</si>
  <si>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</si>
  <si>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</si>
  <si>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</si>
  <si>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</si>
  <si>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</si>
  <si>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</si>
  <si>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</si>
  <si>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</si>
  <si>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</si>
  <si>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</si>
  <si>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</si>
  <si>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</si>
  <si>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</si>
  <si>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</si>
  <si>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</si>
  <si>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</si>
  <si>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</si>
  <si>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</si>
  <si>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</si>
  <si>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</si>
  <si>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</si>
  <si>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</si>
  <si>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</si>
  <si>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</si>
  <si>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</si>
  <si>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</si>
  <si>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</si>
  <si>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</si>
  <si>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</si>
  <si>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</si>
  <si>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</si>
  <si>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</si>
  <si>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</si>
  <si>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</si>
  <si>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</si>
  <si>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</si>
  <si>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</si>
  <si>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</si>
  <si>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</si>
  <si>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</si>
  <si>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</si>
  <si>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</si>
  <si>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</si>
  <si>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</si>
  <si>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</si>
  <si>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</si>
  <si>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</si>
  <si>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</si>
  <si>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</si>
  <si>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</si>
  <si>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</si>
  <si>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</si>
  <si>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</si>
  <si>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</si>
  <si>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</si>
  <si>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</si>
  <si>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</si>
  <si>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</si>
  <si>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</si>
  <si>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</si>
  <si>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</si>
  <si>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</si>
  <si>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</si>
  <si>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</si>
  <si>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</si>
  <si>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</si>
  <si>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</si>
  <si>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</si>
  <si>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</si>
  <si>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</si>
  <si>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</si>
  <si>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</si>
  <si>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</si>
  <si>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</si>
  <si>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</si>
  <si>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</si>
  <si>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</si>
  <si>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</si>
  <si>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</si>
  <si>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</si>
  <si>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</si>
  <si>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</si>
  <si>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</si>
  <si>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</si>
  <si>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</si>
  <si>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</si>
  <si>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</si>
  <si>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</si>
  <si>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</si>
  <si>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</si>
  <si>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</si>
  <si>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</si>
  <si>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</si>
  <si>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</si>
  <si>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</si>
  <si>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</si>
  <si>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</si>
  <si>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</si>
  <si>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</si>
  <si>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</si>
  <si>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</si>
  <si>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</si>
  <si>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</si>
  <si>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</si>
  <si>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</si>
  <si>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</si>
  <si>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</si>
  <si>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</si>
  <si>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</si>
  <si>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</si>
  <si>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</si>
  <si>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</si>
  <si>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</si>
  <si>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</si>
  <si>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</si>
  <si>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</si>
  <si>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</si>
  <si>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</si>
  <si>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</si>
  <si>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</si>
  <si>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</si>
  <si>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</si>
  <si>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</si>
  <si>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</si>
  <si>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</si>
  <si>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</si>
  <si>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</si>
  <si>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</si>
  <si>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</si>
  <si>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</si>
  <si>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</si>
  <si>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</si>
  <si>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</si>
  <si>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</si>
  <si>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</si>
  <si>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</si>
  <si>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</si>
  <si>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</si>
  <si>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</si>
  <si>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</si>
  <si>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</si>
  <si>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</si>
  <si>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</si>
  <si>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</si>
  <si>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</si>
  <si>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</si>
  <si>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</si>
  <si>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</si>
  <si>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</si>
  <si>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</si>
  <si>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</si>
  <si>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</si>
  <si>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</si>
  <si>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</si>
  <si>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</si>
  <si>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</si>
  <si>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</si>
  <si>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</si>
  <si>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</si>
  <si>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</si>
  <si>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</si>
  <si>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</si>
  <si>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</si>
  <si>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</si>
  <si>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</si>
  <si>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</si>
  <si>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</si>
  <si>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</si>
  <si>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</si>
  <si>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</si>
  <si>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</si>
  <si>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</si>
  <si>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</si>
  <si>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</si>
  <si>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</si>
  <si>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</si>
  <si>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</si>
  <si>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</si>
  <si>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</si>
  <si>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</si>
  <si>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</si>
  <si>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</si>
  <si>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</si>
  <si>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</si>
  <si>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</si>
  <si>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</si>
  <si>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</si>
  <si>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</si>
  <si>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</si>
  <si>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</si>
  <si>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</si>
  <si>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</si>
  <si>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</si>
  <si>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</si>
  <si>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</si>
  <si>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</si>
  <si>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</si>
  <si>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</si>
  <si>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</si>
  <si>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</si>
  <si>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</si>
  <si>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</si>
  <si>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</si>
  <si>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</si>
  <si>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</si>
  <si>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</si>
  <si>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</si>
  <si>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</si>
  <si>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</si>
  <si>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</si>
  <si>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</si>
  <si>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</si>
  <si>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</si>
  <si>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</si>
  <si>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</si>
  <si>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</si>
  <si>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</si>
  <si>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</si>
  <si>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</si>
  <si>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</si>
  <si>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</si>
  <si>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</si>
  <si>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</si>
  <si>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</si>
  <si>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</si>
  <si>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</si>
  <si>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</si>
  <si>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</si>
  <si>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</si>
  <si>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</si>
  <si>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</si>
  <si>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</si>
  <si>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</si>
  <si>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</si>
  <si>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</si>
  <si>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</si>
  <si>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</si>
  <si>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</si>
  <si>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</si>
  <si>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</si>
  <si>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</si>
  <si>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</si>
  <si>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</si>
  <si>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</si>
  <si>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</si>
  <si>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</si>
  <si>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</si>
  <si>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</si>
  <si>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</si>
  <si>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</si>
  <si>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</si>
  <si>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</si>
  <si>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</si>
  <si>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</si>
  <si>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</si>
  <si>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</si>
  <si>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</si>
  <si>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</si>
  <si>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</si>
  <si>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</si>
  <si>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</si>
  <si>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</si>
  <si>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</si>
  <si>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</si>
  <si>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</si>
  <si>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</si>
  <si>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</si>
  <si>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</si>
  <si>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</si>
  <si>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</si>
  <si>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</si>
  <si>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</si>
  <si>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</si>
  <si>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</si>
  <si>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</si>
  <si>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</si>
  <si>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</si>
  <si>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</si>
  <si>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</si>
  <si>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</si>
  <si>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</si>
  <si>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</si>
  <si>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</si>
  <si>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</si>
  <si>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</si>
  <si>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</si>
  <si>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</si>
  <si>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</si>
  <si>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</si>
  <si>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</si>
  <si>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</si>
  <si>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</si>
  <si>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</si>
  <si>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</si>
  <si>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</si>
  <si>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</si>
  <si>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</si>
  <si>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</si>
  <si>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</si>
  <si>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</si>
  <si>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</si>
  <si>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</si>
  <si>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</si>
  <si>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</si>
  <si>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</si>
  <si>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</si>
  <si>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</si>
  <si>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</si>
  <si>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</si>
  <si>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</si>
  <si>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</si>
  <si>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</si>
  <si>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</si>
  <si>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</si>
  <si>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</si>
  <si>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</si>
  <si>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</si>
  <si>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</si>
  <si>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</si>
  <si>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</si>
  <si>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</si>
  <si>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</si>
  <si>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</si>
  <si>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</si>
  <si>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</si>
  <si>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</si>
  <si>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</si>
  <si>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</si>
  <si>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</si>
  <si>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</si>
  <si>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</si>
  <si>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</si>
  <si>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</si>
  <si>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</si>
  <si>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</si>
  <si>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</si>
  <si>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</si>
  <si>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</si>
  <si>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</si>
  <si>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</si>
  <si>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</si>
  <si>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</si>
  <si>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</si>
  <si>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</si>
  <si>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</si>
  <si>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</si>
  <si>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</si>
  <si>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</si>
  <si>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</si>
  <si>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</si>
  <si>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</si>
  <si>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</si>
  <si>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</si>
  <si>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</si>
  <si>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</si>
  <si>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</si>
  <si>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</si>
  <si>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</si>
  <si>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</si>
  <si>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</si>
  <si>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</si>
  <si>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</si>
  <si>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</si>
  <si>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</si>
  <si>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</si>
  <si>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</si>
  <si>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</si>
  <si>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</si>
  <si>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</si>
  <si>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</si>
  <si>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</si>
  <si>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</si>
  <si>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</si>
  <si>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</si>
  <si>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</si>
  <si>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</si>
  <si>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</si>
  <si>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</si>
  <si>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</si>
  <si>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</si>
  <si>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</si>
  <si>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</si>
  <si>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</si>
  <si>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</si>
  <si>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</si>
  <si>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</si>
  <si>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</si>
  <si>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</si>
  <si>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</si>
  <si>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</si>
  <si>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</si>
  <si>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</si>
  <si>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</si>
  <si>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</si>
  <si>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</si>
  <si>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</si>
  <si>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</si>
  <si>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</si>
  <si>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</si>
  <si>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</si>
  <si>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</si>
  <si>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</si>
  <si>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</si>
  <si>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</si>
  <si>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</si>
  <si>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</si>
  <si>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</si>
  <si>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</si>
  <si>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</si>
  <si>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</si>
  <si>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</si>
  <si>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</si>
  <si>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</si>
  <si>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</si>
  <si>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</si>
  <si>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</si>
  <si>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</si>
  <si>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</si>
  <si>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</si>
  <si>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</si>
  <si>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</si>
  <si>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</si>
  <si>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</si>
  <si>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</si>
  <si>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</si>
  <si>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</si>
  <si>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</si>
  <si>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</si>
  <si>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</si>
  <si>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</si>
  <si>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</si>
  <si>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</si>
  <si>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</si>
  <si>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</si>
  <si>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</si>
  <si>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</si>
  <si>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</si>
  <si>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</si>
  <si>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</si>
  <si>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</si>
  <si>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</si>
  <si>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</si>
  <si>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</si>
  <si>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</si>
  <si>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</si>
  <si>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</si>
  <si>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</si>
  <si>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</si>
  <si>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</si>
  <si>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</si>
  <si>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</si>
  <si>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</si>
  <si>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</si>
  <si>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</si>
  <si>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</si>
  <si>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</si>
  <si>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</si>
  <si>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</si>
  <si>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</si>
  <si>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</si>
  <si>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</si>
  <si>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</si>
  <si>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</si>
  <si>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</si>
  <si>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</si>
  <si>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</si>
  <si>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</si>
  <si>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</si>
  <si>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</si>
  <si>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</si>
  <si>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</si>
  <si>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</si>
  <si>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</si>
  <si>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</si>
  <si>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</si>
  <si>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</si>
  <si>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</si>
  <si>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</si>
  <si>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</si>
  <si>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</si>
  <si>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</si>
  <si>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</si>
  <si>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</si>
  <si>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</si>
  <si>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</si>
  <si>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</si>
  <si>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</si>
  <si>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</si>
  <si>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</si>
  <si>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</si>
  <si>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</si>
  <si>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</si>
  <si>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</si>
  <si>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</si>
  <si>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</si>
  <si>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</si>
  <si>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</si>
  <si>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</si>
  <si>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</si>
  <si>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</si>
  <si>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</si>
  <si>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</si>
  <si>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</si>
  <si>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</si>
  <si>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</si>
  <si>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</si>
  <si>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</si>
  <si>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</si>
  <si>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</si>
  <si>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</si>
  <si>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</si>
  <si>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</si>
  <si>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</si>
  <si>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</si>
  <si>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</si>
  <si>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</si>
  <si>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</si>
  <si>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</si>
  <si>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</si>
  <si>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</si>
  <si>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</si>
  <si>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</si>
  <si>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</si>
  <si>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</si>
  <si>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</si>
  <si>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</si>
  <si>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</si>
  <si>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</si>
  <si>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</si>
  <si>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</si>
  <si>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</si>
  <si>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</si>
  <si>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</si>
  <si>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</si>
  <si>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</si>
  <si>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</si>
  <si>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</si>
  <si>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</si>
  <si>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</si>
  <si>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</si>
  <si>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</si>
  <si>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</si>
  <si>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</si>
  <si>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</si>
  <si>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</si>
  <si>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</si>
  <si>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</si>
  <si>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</si>
  <si>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</si>
  <si>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</si>
  <si>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</si>
  <si>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</si>
  <si>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</si>
  <si>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</si>
  <si>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</si>
  <si>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</si>
  <si>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</si>
  <si>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</si>
  <si>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</si>
  <si>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</si>
  <si>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</si>
  <si>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</si>
  <si>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</si>
  <si>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</si>
  <si>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</si>
  <si>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</si>
  <si>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</si>
  <si>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</si>
  <si>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</si>
  <si>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</si>
  <si>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</si>
  <si>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</si>
  <si>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</si>
  <si>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</si>
  <si>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</si>
  <si>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</si>
  <si>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</si>
  <si>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</si>
  <si>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</si>
  <si>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</si>
  <si>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</si>
  <si>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</si>
  <si>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</si>
  <si>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</si>
  <si>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</si>
  <si>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</si>
  <si>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</si>
  <si>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</si>
  <si>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</si>
  <si>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</si>
  <si>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</si>
  <si>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</si>
  <si>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</si>
  <si>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</si>
  <si>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</si>
  <si>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</si>
  <si>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</si>
  <si>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</si>
  <si>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</si>
  <si>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</si>
  <si>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</si>
  <si>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</si>
  <si>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</si>
  <si>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</si>
  <si>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</si>
  <si>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</si>
  <si>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</si>
  <si>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</si>
  <si>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</si>
  <si>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</si>
  <si>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</si>
  <si>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</si>
  <si>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</si>
  <si>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</si>
  <si>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</si>
  <si>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</si>
  <si>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</si>
  <si>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</si>
  <si>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</si>
  <si>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</si>
  <si>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</si>
  <si>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</si>
  <si>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</si>
  <si>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</si>
  <si>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</si>
  <si>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</si>
  <si>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</si>
  <si>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</si>
  <si>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</si>
  <si>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</si>
  <si>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</si>
  <si>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</si>
  <si>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</si>
  <si>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</si>
  <si>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</si>
  <si>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</si>
  <si>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</si>
  <si>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</si>
  <si>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</si>
  <si>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</si>
  <si>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</si>
  <si>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</si>
  <si>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</si>
  <si>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</si>
  <si>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</si>
  <si>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</si>
  <si>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</si>
  <si>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</si>
  <si>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</si>
  <si>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</si>
  <si>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</si>
  <si>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</si>
  <si>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</si>
  <si>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</si>
  <si>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</si>
  <si>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</si>
  <si>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</si>
  <si>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</si>
  <si>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</si>
  <si>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</si>
  <si>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</si>
  <si>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</si>
  <si>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</si>
  <si>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</si>
  <si>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</si>
  <si>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</si>
  <si>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</si>
  <si>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</si>
  <si>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</si>
  <si>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</si>
  <si>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</si>
  <si>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</si>
  <si>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</si>
  <si>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</si>
  <si>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</si>
  <si>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</si>
  <si>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</si>
  <si>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</si>
  <si>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</si>
  <si>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</si>
  <si>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</si>
  <si>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</si>
  <si>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</si>
  <si>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</si>
  <si>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</si>
  <si>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</si>
  <si>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</si>
  <si>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</si>
  <si>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</si>
  <si>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</si>
  <si>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</si>
  <si>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</si>
  <si>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</si>
  <si>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</si>
  <si>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</si>
  <si>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</si>
  <si>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</si>
  <si>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</si>
  <si>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</si>
  <si>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</si>
  <si>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</si>
  <si>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</si>
  <si>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</si>
  <si>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</si>
  <si>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</si>
  <si>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</si>
  <si>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</si>
  <si>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</si>
  <si>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</si>
  <si>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</si>
  <si>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</si>
  <si>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</si>
  <si>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</si>
  <si>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</si>
  <si>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</si>
  <si>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</si>
  <si>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</si>
  <si>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</si>
  <si>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</si>
  <si>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</si>
  <si>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</si>
  <si>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</si>
  <si>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</si>
  <si>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</si>
  <si>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</si>
  <si>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</si>
  <si>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</si>
  <si>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</si>
  <si>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</si>
  <si>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</si>
  <si>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</si>
  <si>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</si>
  <si>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</si>
  <si>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</si>
  <si>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</si>
  <si>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</si>
  <si>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</si>
  <si>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</si>
  <si>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</si>
  <si>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</si>
  <si>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</si>
  <si>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</si>
  <si>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</si>
  <si>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</si>
  <si>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</si>
  <si>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</si>
  <si>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</si>
  <si>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</si>
  <si>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</si>
  <si>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</si>
  <si>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</si>
  <si>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</si>
  <si>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</si>
  <si>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</si>
  <si>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</si>
  <si>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</si>
  <si>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</si>
  <si>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</si>
  <si>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</si>
  <si>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</si>
  <si>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</si>
  <si>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</si>
  <si>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</si>
  <si>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</si>
  <si>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</si>
  <si>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</si>
  <si>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</si>
  <si>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</si>
  <si>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</si>
  <si>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</si>
  <si>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</si>
  <si>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</si>
  <si>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</si>
  <si>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</si>
  <si>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</si>
  <si>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</si>
  <si>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</si>
  <si>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</si>
  <si>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</si>
  <si>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</si>
  <si>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</si>
  <si>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</si>
  <si>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</si>
  <si>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</si>
  <si>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</si>
  <si>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</si>
  <si>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</si>
  <si>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</si>
  <si>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</si>
  <si>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</si>
  <si>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</si>
  <si>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</si>
  <si>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</si>
  <si>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</si>
  <si>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</si>
  <si>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</si>
  <si>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</si>
  <si>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</si>
  <si>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</si>
  <si>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</si>
  <si>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</si>
  <si>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</si>
  <si>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</si>
  <si>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</si>
  <si>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</si>
  <si>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</si>
  <si>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</si>
  <si>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</si>
  <si>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</si>
  <si>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</si>
  <si>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</si>
  <si>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</si>
  <si>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</si>
  <si>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</si>
  <si>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</si>
  <si>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</si>
  <si>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</si>
  <si>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</si>
  <si>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</si>
  <si>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</si>
  <si>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</si>
  <si>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</si>
  <si>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</si>
  <si>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</si>
  <si>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</si>
  <si>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</si>
  <si>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</si>
  <si>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</si>
  <si>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</si>
  <si>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</si>
  <si>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</si>
  <si>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</si>
  <si>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</si>
  <si>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</si>
  <si>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</si>
  <si>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</si>
  <si>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</si>
  <si>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</si>
  <si>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</si>
  <si>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</si>
  <si>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</si>
  <si>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</si>
  <si>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</si>
  <si>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</si>
  <si>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</si>
  <si>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</si>
  <si>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</si>
  <si>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</si>
  <si>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</si>
  <si>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</si>
  <si>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</si>
  <si>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</si>
  <si>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</si>
  <si>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</si>
  <si>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</si>
  <si>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</si>
  <si>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</si>
  <si>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</si>
  <si>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</si>
  <si>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</si>
  <si>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</si>
  <si>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</si>
  <si>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</si>
  <si>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</si>
  <si>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</si>
  <si>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</si>
  <si>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</si>
  <si>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</si>
  <si>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</si>
  <si>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</si>
  <si>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</si>
  <si>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</si>
  <si>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</si>
  <si>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</si>
  <si>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</si>
  <si>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</si>
  <si>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</si>
  <si>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</si>
  <si>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</si>
  <si>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</si>
  <si>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</si>
  <si>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</si>
  <si>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</si>
  <si>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</si>
  <si>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</si>
  <si>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</si>
  <si>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</si>
  <si>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</si>
  <si>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</si>
  <si>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</si>
  <si>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</si>
  <si>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</si>
  <si>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</si>
  <si>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</si>
  <si>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</si>
  <si>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</si>
  <si>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</si>
  <si>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</si>
  <si>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</si>
  <si>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</si>
  <si>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</si>
  <si>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</si>
  <si>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</si>
  <si>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</si>
  <si>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</si>
  <si>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</si>
  <si>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</si>
  <si>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</si>
  <si>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</si>
  <si>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</si>
  <si>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</si>
  <si>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</si>
  <si>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</si>
  <si>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</si>
  <si>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</si>
  <si>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</si>
  <si>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</si>
  <si>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</si>
  <si>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</si>
  <si>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</si>
  <si>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</si>
  <si>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</si>
  <si>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</si>
  <si>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</si>
  <si>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</si>
  <si>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</si>
  <si>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</si>
  <si>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</si>
  <si>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</si>
  <si>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</si>
  <si>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</si>
  <si>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</si>
  <si>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</si>
  <si>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</si>
  <si>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</si>
  <si>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</si>
  <si>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</si>
  <si>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</si>
  <si>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</si>
  <si>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</si>
  <si>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</si>
  <si>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</si>
  <si>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</si>
  <si>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</si>
  <si>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</si>
  <si>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</si>
  <si>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</si>
  <si>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</si>
  <si>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</si>
  <si>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</si>
  <si>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</si>
  <si>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</si>
  <si>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</si>
  <si>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</si>
  <si>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</si>
  <si>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</si>
  <si>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</si>
  <si>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</si>
  <si>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</si>
  <si>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</si>
  <si>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</si>
  <si>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</si>
  <si>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</si>
  <si>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</si>
  <si>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</si>
  <si>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</si>
  <si>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</si>
  <si>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</si>
  <si>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</si>
  <si>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</si>
  <si>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</si>
  <si>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</si>
  <si>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</si>
  <si>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</si>
  <si>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</si>
  <si>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</si>
  <si>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</si>
  <si>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</si>
  <si>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</si>
  <si>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</si>
  <si>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</si>
  <si>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</si>
  <si>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</si>
  <si>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</si>
  <si>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</si>
  <si>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</si>
  <si>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</si>
  <si>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</si>
  <si>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</si>
  <si>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</si>
  <si>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</si>
  <si>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</si>
  <si>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</si>
  <si>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</si>
  <si>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</si>
  <si>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</si>
  <si>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</si>
  <si>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</si>
  <si>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</si>
  <si>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</si>
  <si>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</si>
  <si>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</si>
  <si>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</si>
  <si>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</si>
  <si>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</si>
  <si>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</si>
  <si>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</si>
  <si>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</si>
  <si>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</si>
  <si>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</si>
  <si>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</si>
  <si>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</si>
  <si>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</si>
  <si>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</si>
  <si>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</si>
  <si>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</si>
  <si>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</si>
  <si>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</si>
  <si>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</si>
  <si>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</si>
  <si>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</si>
  <si>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</si>
  <si>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</si>
  <si>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</si>
  <si>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</si>
  <si>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</si>
  <si>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</si>
  <si>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</si>
  <si>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</si>
  <si>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</si>
  <si>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</si>
  <si>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</si>
  <si>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</si>
  <si>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</si>
  <si>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</si>
  <si>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</si>
  <si>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</si>
  <si>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</si>
  <si>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</si>
  <si>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</si>
  <si>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</si>
  <si>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</si>
  <si>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</si>
  <si>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</si>
  <si>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</si>
  <si>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</si>
  <si>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</si>
  <si>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</si>
  <si>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</si>
  <si>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</si>
  <si>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</si>
  <si>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</si>
  <si>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</si>
  <si>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</si>
  <si>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</si>
  <si>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</si>
  <si>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</si>
  <si>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</si>
  <si>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</si>
  <si>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</si>
  <si>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</si>
  <si>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</si>
  <si>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</si>
  <si>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</si>
  <si>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</si>
  <si>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</si>
  <si>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</si>
  <si>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</si>
  <si>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</si>
  <si>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</si>
  <si>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</si>
  <si>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</si>
  <si>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</si>
  <si>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</si>
  <si>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</si>
  <si>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</si>
  <si>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</si>
  <si>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</si>
  <si>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</si>
  <si>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</si>
  <si>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</si>
  <si>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</si>
  <si>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</si>
  <si>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</si>
  <si>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</si>
  <si>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</si>
  <si>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</si>
  <si>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</si>
  <si>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</si>
  <si>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</si>
  <si>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</si>
  <si>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</si>
  <si>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</si>
  <si>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</si>
  <si>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</si>
  <si>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</si>
  <si>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</si>
  <si>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</si>
  <si>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</si>
  <si>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</si>
  <si>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</si>
  <si>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</si>
  <si>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</si>
  <si>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</si>
  <si>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</si>
  <si>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</si>
  <si>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</si>
  <si>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</si>
  <si>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</si>
  <si>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</si>
  <si>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</si>
  <si>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</si>
  <si>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</si>
  <si>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</si>
  <si>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</si>
  <si>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</si>
  <si>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</si>
  <si>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</si>
  <si>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</si>
  <si>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</si>
  <si>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</si>
  <si>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</si>
  <si>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</si>
  <si>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</si>
  <si>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</si>
  <si>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</si>
  <si>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</si>
  <si>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</si>
  <si>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</si>
  <si>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</si>
  <si>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</si>
  <si>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</si>
  <si>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</si>
  <si>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</si>
  <si>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</si>
  <si>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</si>
  <si>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</si>
  <si>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</si>
  <si>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</si>
  <si>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</si>
  <si>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</si>
  <si>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</si>
  <si>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</si>
  <si>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</si>
  <si>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</si>
  <si>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</si>
  <si>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</si>
  <si>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</si>
  <si>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</si>
  <si>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</si>
  <si>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</si>
  <si>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</si>
  <si>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</si>
  <si>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</si>
  <si>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</si>
  <si>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</si>
  <si>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</si>
  <si>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</si>
  <si>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</si>
  <si>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</si>
  <si>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</si>
  <si>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</si>
  <si>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</si>
  <si>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</si>
  <si>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</si>
  <si>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</si>
  <si>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</si>
  <si>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</si>
  <si>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</si>
  <si>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</si>
  <si>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</si>
  <si>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</si>
  <si>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</si>
  <si>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</si>
  <si>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</si>
  <si>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</si>
  <si>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</si>
  <si>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</si>
  <si>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</si>
  <si>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</si>
  <si>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</si>
  <si>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</si>
  <si>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</si>
  <si>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</si>
  <si>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</si>
  <si>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</si>
  <si>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</si>
  <si>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</si>
  <si>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</si>
  <si>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</si>
  <si>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</si>
  <si>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</si>
  <si>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</si>
  <si>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</si>
  <si>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</si>
  <si>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</si>
  <si>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</si>
  <si>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</si>
  <si>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</si>
  <si>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</si>
  <si>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</si>
  <si>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</si>
  <si>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</si>
  <si>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</si>
  <si>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</si>
  <si>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</si>
  <si>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</si>
  <si>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</si>
  <si>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</si>
  <si>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</si>
  <si>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</si>
  <si>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</si>
  <si>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</si>
  <si>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</si>
  <si>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</si>
  <si>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</si>
  <si>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</si>
  <si>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</si>
  <si>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</si>
  <si>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</si>
  <si>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</si>
  <si>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</si>
  <si>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</si>
  <si>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</si>
  <si>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</si>
  <si>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</si>
  <si>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</si>
  <si>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</si>
  <si>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</si>
  <si>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</si>
  <si>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</si>
  <si>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</si>
  <si>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</si>
  <si>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</si>
  <si>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</si>
  <si>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</si>
  <si>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</si>
  <si>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</si>
  <si>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</si>
  <si>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</si>
  <si>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</si>
  <si>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</si>
  <si>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</si>
  <si>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</si>
  <si>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</si>
  <si>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</si>
  <si>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</si>
  <si>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</si>
  <si>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</si>
  <si>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</si>
  <si>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</si>
  <si>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</si>
  <si>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</si>
  <si>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</si>
  <si>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</si>
  <si>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</si>
  <si>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</si>
  <si>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</si>
  <si>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</si>
  <si>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</si>
  <si>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</si>
  <si>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</si>
  <si>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</si>
  <si>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</si>
  <si>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</si>
  <si>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</si>
  <si>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</si>
  <si>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</si>
  <si>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</si>
  <si>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</si>
  <si>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</si>
  <si>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</si>
  <si>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</si>
  <si>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</si>
  <si>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</si>
  <si>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</si>
  <si>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</si>
  <si>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</si>
  <si>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</si>
  <si>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</si>
  <si>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</si>
  <si>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</si>
  <si>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</si>
  <si>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</si>
  <si>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</si>
  <si>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</si>
  <si>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</si>
  <si>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</si>
  <si>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</si>
  <si>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</si>
  <si>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</si>
  <si>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</si>
  <si>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</si>
  <si>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</si>
  <si>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</si>
  <si>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</si>
  <si>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</si>
  <si>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</si>
  <si>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</si>
  <si>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</si>
  <si>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</si>
  <si>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</si>
  <si>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</si>
  <si>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</si>
  <si>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</si>
  <si>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</si>
  <si>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</si>
  <si>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</si>
  <si>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</si>
  <si>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</si>
  <si>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</si>
  <si>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</si>
  <si>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</si>
  <si>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</si>
  <si>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</si>
  <si>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</si>
  <si>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</si>
  <si>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</si>
  <si>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</si>
  <si>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</si>
  <si>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</si>
  <si>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</si>
  <si>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</si>
  <si>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</si>
  <si>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</si>
  <si>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</si>
  <si>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</si>
  <si>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</si>
  <si>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</si>
  <si>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</si>
  <si>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</si>
  <si>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</si>
  <si>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</si>
  <si>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</si>
  <si>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</si>
  <si>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</si>
  <si>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</si>
  <si>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</si>
  <si>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</si>
  <si>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</si>
  <si>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</si>
  <si>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</si>
  <si>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</si>
  <si>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</si>
  <si>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</si>
  <si>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</si>
  <si>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</si>
  <si>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</si>
  <si>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</si>
  <si>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</si>
  <si>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</si>
  <si>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</si>
  <si>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</si>
  <si>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</si>
  <si>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</si>
  <si>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</si>
  <si>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</si>
  <si>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</si>
  <si>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</si>
  <si>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</si>
  <si>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</si>
  <si>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</si>
  <si>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</si>
  <si>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</si>
  <si>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</si>
  <si>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</si>
  <si>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</si>
  <si>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</si>
  <si>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</si>
  <si>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</si>
  <si>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</si>
  <si>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</si>
  <si>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</si>
  <si>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</si>
  <si>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</si>
  <si>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</si>
  <si>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</si>
  <si>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</si>
  <si>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</si>
  <si>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</si>
  <si>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</si>
  <si>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</si>
  <si>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</si>
  <si>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</si>
  <si>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</si>
  <si>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</si>
  <si>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</si>
  <si>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</si>
  <si>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</si>
  <si>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</si>
  <si>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</si>
  <si>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</si>
  <si>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</si>
  <si>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</si>
  <si>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</si>
  <si>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</si>
  <si>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</si>
  <si>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</si>
  <si>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</si>
  <si>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</si>
  <si>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</si>
  <si>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</si>
  <si>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</si>
  <si>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</si>
  <si>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</si>
  <si>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</si>
  <si>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</si>
  <si>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</si>
  <si>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</si>
  <si>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</si>
  <si>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</si>
  <si>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</si>
  <si>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</si>
  <si>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</si>
  <si>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</si>
  <si>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</si>
  <si>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</si>
  <si>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</si>
  <si>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</si>
  <si>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</si>
  <si>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</si>
  <si>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</si>
  <si>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</si>
  <si>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</si>
  <si>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</si>
  <si>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</si>
  <si>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</si>
  <si>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</si>
  <si>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</si>
  <si>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</si>
  <si>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</si>
  <si>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</si>
  <si>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</si>
  <si>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</si>
  <si>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</si>
  <si>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</si>
  <si>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</si>
  <si>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</si>
  <si>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</si>
  <si>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</si>
  <si>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</si>
  <si>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</si>
  <si>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</si>
  <si>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</si>
  <si>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</si>
  <si>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</si>
  <si>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</si>
  <si>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</si>
  <si>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</si>
  <si>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</si>
  <si>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</si>
  <si>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</si>
  <si>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</si>
  <si>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</si>
  <si>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</si>
  <si>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</si>
  <si>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</si>
  <si>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</si>
  <si>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</si>
  <si>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</si>
  <si>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</si>
  <si>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</si>
  <si>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</si>
  <si>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</si>
  <si>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</si>
  <si>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</si>
  <si>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</si>
  <si>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</si>
  <si>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</si>
  <si>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</si>
  <si>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</si>
  <si>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</si>
  <si>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</si>
  <si>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</si>
  <si>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</si>
  <si>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</si>
  <si>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</si>
  <si>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</si>
  <si>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</si>
  <si>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</si>
  <si>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</si>
  <si>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</si>
  <si>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</si>
  <si>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</si>
  <si>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</si>
  <si>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</si>
  <si>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</si>
  <si>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</si>
  <si>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</si>
  <si>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</si>
  <si>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</si>
  <si>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</si>
  <si>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</si>
  <si>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</si>
  <si>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</si>
  <si>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</si>
  <si>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</si>
  <si>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</si>
  <si>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</si>
  <si>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</si>
  <si>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</si>
  <si>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</si>
  <si>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</si>
  <si>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</si>
  <si>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</si>
  <si>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</si>
  <si>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</si>
  <si>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</si>
  <si>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</si>
  <si>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</si>
  <si>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</si>
  <si>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</si>
  <si>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</si>
  <si>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</si>
  <si>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</si>
  <si>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</si>
  <si>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</si>
  <si>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</si>
  <si>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</si>
  <si>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</si>
  <si>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</si>
  <si>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</si>
  <si>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</si>
  <si>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</si>
  <si>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</si>
  <si>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</si>
  <si>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</si>
  <si>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</si>
  <si>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</si>
  <si>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</si>
  <si>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</si>
  <si>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</si>
  <si>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</si>
  <si>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</si>
  <si>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</si>
  <si>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</si>
  <si>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</si>
  <si>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</si>
  <si>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</si>
  <si>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</si>
  <si>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</si>
  <si>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</si>
  <si>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</si>
  <si>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</si>
  <si>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</si>
  <si>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</si>
  <si>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</si>
  <si>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</si>
  <si>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</si>
  <si>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</si>
  <si>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</si>
  <si>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</si>
  <si>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</si>
  <si>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</si>
  <si>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</si>
  <si>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</si>
  <si>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</si>
  <si>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</si>
  <si>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</si>
  <si>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</si>
  <si>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</si>
  <si>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</si>
  <si>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</si>
  <si>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</si>
  <si>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</si>
  <si>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</si>
  <si>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</si>
  <si>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</si>
  <si>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</si>
  <si>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</si>
  <si>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</si>
  <si>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</si>
  <si>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</si>
  <si>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</si>
  <si>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</si>
  <si>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</si>
  <si>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</si>
  <si>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</si>
  <si>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</si>
  <si>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</si>
  <si>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</si>
  <si>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</si>
  <si>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</si>
  <si>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</si>
  <si>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</si>
  <si>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</si>
  <si>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</si>
  <si>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</si>
  <si>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</si>
  <si>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</si>
  <si>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</si>
  <si>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</si>
  <si>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</si>
  <si>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</si>
  <si>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</si>
  <si>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</si>
  <si>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</si>
  <si>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</si>
  <si>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</si>
  <si>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</si>
  <si>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</si>
  <si>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</si>
  <si>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</si>
  <si>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</si>
  <si>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</si>
  <si>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</si>
  <si>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</si>
  <si>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</si>
  <si>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</si>
  <si>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</si>
  <si>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</si>
  <si>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</si>
  <si>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</si>
  <si>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</si>
  <si>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</si>
  <si>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</si>
  <si>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</si>
  <si>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</si>
  <si>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</si>
  <si>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</si>
  <si>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</si>
  <si>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</si>
  <si>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</si>
  <si>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</si>
  <si>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</si>
  <si>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</si>
  <si>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</si>
  <si>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</si>
  <si>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</si>
  <si>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</si>
  <si>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</si>
  <si>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</si>
  <si>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</si>
  <si>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</si>
  <si>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</si>
  <si>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</si>
  <si>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</si>
  <si>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</si>
  <si>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</si>
  <si>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</si>
  <si>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</si>
  <si>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</si>
  <si>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</si>
  <si>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</si>
  <si>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</si>
  <si>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</si>
  <si>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</si>
  <si>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</si>
  <si>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</si>
  <si>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</si>
  <si>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</si>
  <si>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</si>
  <si>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</si>
  <si>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</si>
  <si>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</si>
  <si>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</si>
  <si>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</si>
  <si>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</si>
  <si>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</si>
  <si>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</si>
  <si>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</si>
  <si>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</si>
  <si>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</si>
  <si>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</si>
  <si>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</si>
  <si>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</si>
  <si>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</si>
  <si>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</si>
  <si>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</si>
  <si>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</si>
  <si>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</si>
  <si>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</si>
  <si>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</si>
  <si>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</si>
  <si>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</si>
  <si>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</si>
  <si>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</si>
  <si>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</si>
  <si>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</si>
  <si>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</si>
  <si>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</si>
  <si>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</si>
  <si>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</si>
  <si>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</si>
  <si>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</si>
  <si>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</si>
  <si>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</si>
  <si>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</si>
  <si>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</si>
  <si>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</si>
  <si>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</si>
  <si>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</si>
  <si>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</si>
  <si>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</si>
  <si>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</si>
  <si>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</si>
  <si>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</si>
  <si>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</si>
  <si>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</si>
  <si>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</si>
  <si>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</si>
  <si>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</si>
  <si>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</si>
  <si>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</si>
  <si>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</si>
  <si>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</si>
  <si>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</si>
  <si>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</si>
  <si>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</si>
  <si>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</si>
  <si>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</si>
  <si>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</si>
  <si>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</si>
  <si>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</si>
  <si>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</si>
  <si>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</si>
  <si>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</si>
  <si>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</si>
  <si>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</si>
  <si>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</si>
  <si>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</si>
  <si>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</si>
  <si>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</si>
  <si>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</si>
  <si>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</si>
  <si>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</si>
  <si>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</si>
  <si>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</si>
  <si>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</si>
  <si>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</si>
  <si>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</si>
  <si>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</si>
  <si>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</si>
  <si>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</si>
  <si>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</si>
  <si>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</si>
  <si>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</si>
  <si>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</si>
  <si>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</si>
  <si>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</si>
  <si>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</si>
  <si>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</si>
  <si>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</si>
  <si>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</si>
  <si>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</si>
  <si>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</si>
  <si>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</si>
  <si>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</si>
  <si>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</si>
  <si>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</si>
  <si>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</si>
  <si>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</si>
  <si>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</si>
  <si>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</si>
  <si>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</si>
  <si>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</si>
  <si>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</si>
  <si>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</si>
  <si>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</si>
  <si>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</si>
  <si>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</si>
  <si>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</si>
  <si>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</si>
  <si>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</si>
  <si>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</si>
  <si>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</si>
  <si>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</si>
  <si>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</si>
  <si>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</si>
  <si>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</si>
  <si>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</si>
  <si>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</si>
  <si>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</si>
  <si>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</si>
  <si>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</si>
  <si>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</si>
  <si>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</si>
  <si>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</si>
  <si>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</si>
  <si>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</si>
  <si>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</si>
  <si>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</si>
  <si>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</si>
  <si>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</si>
  <si>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</si>
  <si>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</si>
  <si>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</si>
  <si>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</si>
  <si>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</si>
  <si>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</si>
  <si>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</si>
  <si>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</si>
  <si>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</si>
  <si>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</si>
  <si>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</si>
  <si>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</si>
  <si>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</si>
  <si>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</si>
  <si>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</si>
  <si>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</si>
  <si>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</si>
  <si>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</si>
  <si>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</si>
  <si>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</si>
  <si>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</si>
  <si>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</si>
  <si>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</si>
  <si>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</si>
  <si>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</si>
  <si>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</si>
  <si>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</si>
  <si>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</si>
  <si>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</si>
  <si>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</si>
  <si>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</si>
  <si>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</si>
  <si>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</si>
  <si>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</si>
  <si>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</si>
  <si>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</si>
  <si>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</si>
  <si>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</si>
  <si>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</si>
  <si>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</si>
  <si>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</si>
  <si>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</si>
  <si>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</si>
  <si>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</si>
  <si>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</si>
  <si>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</si>
  <si>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</si>
  <si>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</si>
  <si>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</si>
  <si>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</si>
  <si>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</si>
  <si>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</si>
  <si>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</si>
  <si>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</si>
  <si>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</si>
  <si>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</si>
  <si>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</si>
  <si>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</si>
  <si>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</si>
  <si>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</si>
  <si>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</si>
  <si>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</si>
  <si>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</si>
  <si>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</si>
  <si>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</si>
  <si>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</si>
  <si>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</si>
  <si>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</si>
  <si>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</si>
  <si>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</si>
  <si>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</si>
  <si>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</si>
  <si>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</si>
  <si>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</si>
  <si>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</si>
  <si>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</si>
  <si>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</si>
  <si>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</si>
  <si>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</si>
  <si>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</si>
  <si>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</si>
  <si>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</si>
  <si>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</si>
  <si>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</si>
  <si>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</si>
  <si>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</si>
  <si>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</si>
  <si>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</si>
  <si>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</si>
  <si>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</si>
  <si>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</si>
  <si>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</si>
  <si>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</si>
  <si>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</si>
  <si>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</si>
  <si>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</si>
  <si>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</si>
  <si>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</si>
  <si>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</si>
  <si>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</si>
  <si>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</si>
  <si>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</si>
  <si>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</si>
  <si>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</si>
  <si>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</si>
  <si>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</si>
  <si>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</si>
  <si>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</si>
  <si>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</si>
  <si>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</si>
  <si>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</si>
  <si>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</si>
  <si>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</si>
  <si>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</si>
  <si>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</si>
  <si>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</si>
  <si>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</si>
  <si>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</si>
  <si>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</si>
  <si>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</si>
  <si>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</si>
  <si>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</si>
  <si>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</si>
  <si>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</si>
  <si>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</si>
  <si>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</si>
  <si>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</si>
  <si>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</si>
  <si>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</si>
  <si>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</si>
  <si>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</si>
  <si>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</si>
  <si>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</si>
  <si>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</si>
  <si>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</si>
  <si>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</si>
  <si>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</si>
  <si>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</si>
  <si>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</si>
  <si>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</si>
  <si>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</si>
  <si>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</si>
  <si>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</si>
  <si>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</si>
  <si>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</si>
  <si>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</si>
  <si>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</si>
  <si>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</si>
  <si>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</si>
  <si>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</si>
  <si>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</si>
  <si>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</si>
  <si>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</si>
  <si>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</si>
  <si>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</si>
  <si>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</si>
  <si>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</si>
  <si>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</si>
  <si>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</si>
  <si>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</si>
  <si>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</si>
  <si>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</si>
  <si>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</si>
  <si>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</si>
  <si>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</si>
  <si>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</si>
  <si>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</si>
  <si>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</si>
  <si>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</si>
  <si>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</si>
  <si>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</si>
  <si>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</si>
  <si>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</si>
  <si>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</si>
  <si>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</si>
  <si>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</si>
  <si>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</si>
  <si>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</si>
  <si>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</si>
  <si>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</si>
  <si>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</si>
  <si>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</si>
  <si>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</si>
  <si>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</si>
  <si>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</si>
  <si>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</si>
  <si>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</si>
  <si>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</si>
  <si>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</si>
  <si>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</si>
  <si>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</si>
  <si>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</si>
  <si>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</si>
  <si>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</si>
  <si>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</si>
  <si>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</si>
  <si>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</si>
  <si>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</si>
  <si>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</si>
  <si>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</si>
  <si>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</si>
  <si>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</si>
  <si>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</si>
  <si>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</si>
  <si>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</si>
  <si>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</si>
  <si>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</si>
  <si>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</si>
  <si>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</si>
  <si>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</si>
  <si>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</si>
  <si>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</si>
  <si>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</si>
  <si>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</si>
  <si>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</si>
  <si>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</si>
  <si>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</si>
  <si>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</si>
  <si>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</si>
  <si>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</si>
  <si>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</si>
  <si>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</si>
  <si>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</si>
  <si>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</si>
  <si>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</si>
  <si>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</si>
  <si>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</si>
  <si>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</si>
  <si>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</si>
  <si>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</si>
  <si>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</si>
  <si>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</si>
  <si>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</si>
  <si>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</si>
  <si>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</si>
  <si>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</si>
  <si>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</si>
  <si>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</si>
  <si>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</si>
  <si>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</si>
  <si>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</si>
  <si>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</si>
  <si>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</si>
  <si>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</si>
  <si>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</si>
  <si>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</si>
  <si>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</si>
  <si>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</si>
  <si>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</si>
  <si>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</si>
  <si>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</si>
  <si>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</si>
  <si>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</si>
  <si>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</si>
  <si>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</si>
  <si>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</si>
  <si>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</si>
  <si>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</si>
  <si>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</si>
  <si>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</si>
  <si>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</si>
  <si>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</si>
  <si>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</si>
  <si>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</si>
  <si>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</si>
  <si>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</si>
  <si>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</si>
  <si>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</si>
  <si>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</si>
  <si>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</si>
  <si>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</si>
  <si>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</si>
  <si>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</si>
  <si>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</si>
  <si>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</si>
  <si>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</si>
  <si>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</si>
  <si>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</si>
  <si>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</si>
  <si>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</si>
  <si>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</si>
  <si>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</si>
  <si>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</si>
  <si>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</si>
  <si>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</si>
  <si>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</si>
  <si>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</si>
  <si>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</si>
  <si>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</si>
  <si>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</si>
  <si>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</si>
  <si>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</si>
  <si>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</si>
  <si>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</si>
  <si>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</si>
  <si>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</si>
  <si>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</si>
  <si>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</si>
  <si>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</si>
  <si>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</si>
  <si>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</si>
  <si>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</si>
  <si>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</si>
  <si>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</si>
  <si>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</si>
  <si>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</si>
  <si>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</si>
  <si>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</si>
  <si>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</si>
  <si>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</si>
  <si>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</si>
  <si>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</si>
  <si>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</si>
  <si>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</si>
  <si>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</si>
  <si>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</si>
  <si>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</si>
  <si>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</si>
  <si>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</si>
  <si>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</si>
  <si>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</si>
  <si>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</si>
  <si>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</si>
  <si>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</si>
  <si>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</si>
  <si>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</si>
  <si>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</si>
  <si>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</si>
  <si>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</si>
  <si>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</si>
  <si>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</si>
  <si>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</si>
  <si>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</si>
  <si>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</si>
  <si>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</si>
  <si>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</si>
  <si>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</si>
  <si>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</si>
  <si>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</si>
  <si>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</si>
  <si>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</si>
  <si>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</si>
  <si>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</si>
  <si>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</si>
  <si>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</si>
  <si>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</si>
  <si>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</si>
  <si>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</si>
  <si>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</si>
  <si>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</si>
  <si>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</si>
  <si>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</si>
  <si>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</si>
  <si>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</si>
  <si>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</si>
  <si>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</si>
  <si>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</si>
  <si>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</si>
  <si>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</si>
  <si>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</si>
  <si>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</si>
  <si>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</si>
  <si>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</si>
  <si>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</si>
  <si>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</si>
  <si>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</si>
  <si>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</si>
  <si>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</si>
  <si>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</si>
  <si>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</si>
  <si>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</si>
  <si>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</si>
  <si>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</si>
  <si>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</si>
  <si>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</si>
  <si>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</si>
  <si>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</si>
  <si>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</si>
  <si>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</si>
  <si>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</si>
  <si>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</si>
  <si>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</si>
  <si>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</si>
  <si>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</si>
  <si>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</si>
  <si>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</si>
  <si>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</si>
  <si>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</si>
  <si>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</si>
  <si>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</si>
  <si>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</si>
  <si>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</si>
  <si>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</si>
  <si>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</si>
  <si>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</si>
  <si>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</si>
  <si>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</si>
  <si>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</si>
  <si>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</si>
  <si>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</si>
  <si>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</si>
  <si>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</si>
  <si>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</si>
  <si>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</si>
  <si>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</si>
  <si>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</si>
  <si>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</si>
  <si>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</si>
  <si>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</si>
  <si>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</si>
  <si>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</si>
  <si>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</si>
  <si>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</si>
  <si>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</si>
  <si>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</si>
  <si>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</si>
  <si>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</si>
  <si>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</si>
  <si>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</si>
  <si>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</si>
  <si>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</si>
  <si>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</si>
  <si>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</si>
  <si>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</si>
  <si>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</si>
  <si>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</si>
  <si>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</si>
  <si>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</si>
  <si>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</si>
  <si>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</si>
  <si>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</si>
  <si>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</si>
  <si>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</si>
  <si>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</si>
  <si>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</si>
  <si>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</si>
  <si>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</si>
  <si>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</si>
  <si>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</si>
  <si>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</si>
  <si>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</si>
  <si>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</si>
  <si>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</si>
  <si>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</si>
  <si>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</si>
  <si>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</si>
  <si>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</si>
  <si>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</si>
  <si>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</si>
  <si>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</si>
  <si>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</si>
  <si>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</si>
  <si>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</si>
  <si>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</si>
  <si>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</si>
  <si>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</si>
  <si>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</si>
  <si>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</si>
  <si>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</si>
  <si>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</si>
  <si>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</si>
  <si>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</si>
  <si>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</si>
  <si>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</si>
  <si>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</si>
  <si>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</si>
  <si>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</si>
  <si>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</si>
  <si>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</si>
  <si>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</si>
  <si>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</si>
  <si>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</si>
  <si>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</si>
  <si>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</si>
  <si>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</si>
  <si>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</si>
  <si>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</si>
  <si>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</si>
  <si>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</si>
  <si>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</si>
  <si>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</si>
  <si>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</si>
  <si>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</si>
  <si>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</si>
  <si>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</si>
  <si>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</si>
  <si>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</si>
  <si>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</si>
  <si>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</si>
  <si>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</si>
  <si>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</si>
  <si>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</si>
  <si>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</si>
  <si>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</si>
  <si>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</si>
  <si>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</si>
  <si>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</si>
  <si>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</si>
  <si>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</si>
  <si>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</si>
  <si>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</si>
  <si>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</si>
  <si>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</si>
  <si>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</si>
  <si>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</si>
  <si>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</si>
  <si>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</si>
  <si>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</si>
  <si>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</si>
  <si>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</si>
  <si>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</si>
  <si>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</si>
  <si>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</si>
  <si>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</si>
  <si>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</si>
  <si>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</si>
  <si>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</si>
  <si>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</si>
  <si>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</si>
  <si>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</si>
  <si>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</si>
  <si>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</si>
  <si>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</si>
  <si>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</si>
  <si>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</si>
  <si>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</si>
  <si>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</si>
  <si>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</si>
  <si>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</si>
  <si>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</si>
  <si>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</si>
  <si>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</si>
  <si>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</si>
  <si>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</si>
  <si>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</si>
  <si>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</si>
  <si>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</si>
  <si>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</si>
  <si>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</si>
  <si>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</si>
  <si>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</si>
  <si>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</si>
  <si>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</si>
  <si>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</si>
  <si>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</si>
  <si>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</si>
  <si>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</si>
  <si>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</si>
  <si>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</si>
  <si>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</si>
  <si>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</si>
  <si>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</si>
  <si>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</si>
  <si>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</si>
  <si>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</si>
  <si>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</si>
  <si>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</si>
  <si>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</si>
  <si>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</si>
  <si>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</si>
  <si>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</si>
  <si>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</si>
  <si>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</si>
  <si>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</si>
  <si>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</si>
  <si>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</si>
  <si>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</si>
  <si>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</si>
  <si>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</si>
  <si>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</si>
  <si>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</si>
  <si>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</si>
  <si>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</si>
  <si>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</si>
  <si>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</si>
  <si>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</si>
  <si>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</si>
  <si>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</si>
  <si>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</si>
  <si>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</si>
  <si>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</si>
  <si>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</si>
  <si>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</si>
  <si>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</si>
  <si>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</si>
  <si>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</si>
  <si>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</si>
  <si>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</si>
  <si>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</si>
  <si>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</si>
  <si>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</si>
  <si>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</si>
  <si>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</si>
  <si>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</si>
  <si>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</si>
  <si>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</si>
  <si>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</si>
  <si>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</si>
  <si>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</si>
  <si>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</si>
  <si>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</si>
  <si>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</si>
  <si>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</si>
  <si>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</si>
  <si>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</si>
  <si>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</si>
  <si>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</si>
  <si>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</si>
  <si>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</si>
  <si>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</si>
  <si>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</si>
  <si>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</si>
  <si>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</si>
  <si>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</si>
  <si>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</si>
  <si>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</si>
  <si>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</si>
  <si>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</si>
  <si>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</si>
  <si>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</si>
  <si>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</si>
  <si>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</si>
  <si>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</si>
  <si>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</si>
  <si>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</si>
  <si>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</si>
  <si>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</si>
  <si>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</si>
  <si>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</si>
  <si>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</si>
  <si>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</si>
  <si>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</si>
  <si>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</si>
  <si>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</si>
  <si>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</si>
  <si>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</si>
  <si>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</si>
  <si>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</si>
  <si>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</si>
  <si>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</si>
  <si>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</si>
  <si>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</si>
  <si>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</si>
  <si>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</si>
  <si>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</si>
  <si>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</si>
  <si>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</si>
  <si>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</si>
  <si>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</si>
  <si>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</si>
  <si>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</si>
  <si>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</si>
  <si>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</si>
  <si>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</si>
  <si>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</si>
  <si>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</si>
  <si>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</si>
  <si>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</si>
  <si>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</si>
  <si>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</si>
  <si>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</si>
  <si>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</si>
  <si>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</si>
  <si>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</si>
  <si>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</si>
  <si>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</si>
  <si>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</si>
  <si>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</si>
  <si>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</si>
  <si>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</si>
  <si>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</si>
  <si>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</si>
  <si>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</si>
  <si>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</si>
  <si>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</si>
  <si>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</si>
  <si>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</si>
  <si>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</si>
  <si>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</si>
  <si>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</si>
  <si>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</si>
  <si>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</si>
  <si>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</si>
  <si>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</si>
  <si>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</si>
  <si>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</si>
  <si>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</si>
  <si>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</si>
  <si>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</si>
  <si>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</si>
  <si>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</si>
  <si>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</si>
  <si>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</si>
  <si>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</si>
  <si>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</si>
  <si>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</si>
  <si>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</si>
  <si>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</si>
  <si>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</si>
  <si>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</si>
  <si>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</si>
  <si>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</si>
  <si>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</si>
  <si>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</si>
  <si>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</si>
  <si>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</si>
  <si>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</si>
  <si>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</si>
  <si>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</si>
  <si>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</si>
  <si>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</si>
  <si>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</si>
  <si>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</si>
  <si>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</si>
  <si>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</si>
  <si>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</si>
  <si>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</si>
  <si>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</si>
  <si>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</si>
  <si>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</si>
  <si>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</si>
  <si>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</si>
  <si>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</si>
  <si>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</si>
  <si>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</si>
  <si>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</si>
  <si>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</si>
  <si>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</si>
  <si>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</si>
  <si>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</si>
  <si>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</si>
  <si>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</si>
  <si>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</si>
  <si>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</si>
  <si>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</si>
  <si>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</si>
  <si>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</si>
  <si>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</si>
  <si>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</si>
  <si>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</si>
  <si>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</si>
  <si>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</si>
  <si>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</si>
  <si>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</si>
  <si>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</si>
  <si>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</si>
  <si>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</si>
  <si>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</si>
  <si>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</si>
  <si>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</si>
  <si>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</si>
  <si>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</si>
  <si>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</si>
  <si>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</si>
  <si>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</si>
  <si>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</si>
  <si>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</si>
  <si>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</si>
  <si>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</si>
  <si>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</si>
  <si>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</si>
  <si>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</si>
  <si>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</si>
  <si>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</si>
  <si>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</si>
  <si>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</si>
  <si>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</si>
  <si>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</si>
  <si>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</si>
  <si>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</si>
  <si>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</si>
  <si>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</si>
  <si>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</si>
  <si>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</si>
  <si>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</si>
  <si>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</si>
  <si>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</si>
  <si>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</si>
  <si>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</si>
  <si>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</si>
  <si>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</si>
  <si>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</si>
  <si>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</si>
  <si>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</si>
  <si>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</si>
  <si>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</si>
  <si>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</si>
  <si>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</si>
  <si>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</si>
  <si>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</si>
  <si>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</si>
  <si>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</si>
  <si>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</si>
  <si>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</si>
  <si>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</si>
  <si>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</si>
  <si>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</si>
  <si>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</si>
  <si>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</si>
  <si>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</si>
  <si>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</si>
  <si>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</si>
  <si>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</si>
  <si>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</si>
  <si>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</si>
  <si>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</si>
  <si>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</si>
  <si>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</si>
  <si>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</si>
  <si>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</si>
  <si>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</si>
  <si>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</si>
  <si>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</si>
  <si>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</si>
  <si>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</si>
  <si>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</si>
  <si>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</si>
  <si>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</si>
  <si>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</si>
  <si>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</si>
  <si>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</si>
  <si>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</si>
  <si>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</si>
  <si>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</si>
  <si>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</si>
  <si>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</si>
  <si>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</si>
  <si>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</si>
  <si>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</si>
  <si>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</si>
  <si>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</si>
  <si>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</si>
  <si>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</si>
  <si>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</si>
  <si>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</si>
  <si>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</si>
  <si>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</si>
  <si>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</si>
  <si>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</si>
  <si>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</si>
  <si>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</si>
  <si>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</si>
  <si>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</si>
  <si>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</si>
  <si>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</si>
  <si>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</si>
  <si>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</si>
  <si>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</si>
  <si>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</si>
  <si>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</si>
  <si>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</si>
  <si>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</si>
  <si>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</si>
  <si>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</si>
  <si>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</si>
  <si>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</si>
  <si>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</si>
  <si>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</si>
  <si>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</si>
  <si>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</si>
  <si>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</si>
  <si>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</si>
  <si>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</si>
  <si>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</si>
  <si>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</si>
  <si>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</si>
  <si>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</si>
  <si>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</si>
  <si>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</si>
  <si>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</si>
  <si>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</si>
  <si>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</si>
  <si>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</si>
  <si>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</si>
  <si>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</si>
  <si>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</si>
  <si>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</si>
  <si>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</si>
  <si>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</si>
  <si>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</si>
  <si>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</si>
  <si>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</si>
  <si>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</si>
  <si>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</si>
  <si>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</si>
  <si>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</si>
  <si>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</si>
  <si>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</si>
  <si>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</si>
  <si>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</si>
  <si>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</si>
  <si>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</si>
  <si>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</si>
  <si>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</si>
  <si>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</si>
  <si>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</si>
  <si>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</si>
  <si>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</si>
  <si>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</si>
  <si>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</si>
  <si>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</si>
  <si>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</si>
  <si>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</si>
  <si>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</si>
  <si>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</si>
  <si>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</si>
  <si>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</si>
  <si>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</si>
  <si>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</si>
  <si>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</si>
  <si>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</si>
  <si>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</si>
  <si>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</si>
  <si>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</si>
  <si>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</si>
  <si>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</si>
  <si>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</si>
  <si>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</si>
  <si>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</si>
  <si>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</si>
  <si>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</si>
  <si>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</si>
  <si>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</si>
  <si>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</si>
  <si>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</si>
  <si>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</si>
  <si>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</si>
  <si>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</si>
  <si>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</si>
  <si>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</si>
  <si>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</si>
  <si>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</si>
  <si>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</si>
  <si>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</si>
  <si>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</si>
  <si>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</si>
  <si>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</si>
  <si>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</si>
  <si>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</si>
  <si>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</si>
  <si>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</si>
  <si>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</si>
  <si>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</si>
  <si>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</si>
  <si>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</si>
  <si>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</si>
  <si>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</si>
  <si>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</si>
  <si>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</si>
  <si>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</si>
  <si>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</si>
  <si>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</si>
  <si>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</si>
  <si>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</si>
  <si>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</si>
  <si>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</si>
  <si>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</si>
  <si>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</si>
  <si>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</si>
  <si>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</si>
  <si>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</si>
  <si>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</si>
  <si>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</si>
  <si>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</si>
  <si>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</si>
  <si>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</si>
  <si>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</si>
  <si>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</si>
  <si>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</si>
  <si>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</si>
  <si>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</si>
  <si>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</si>
  <si>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</si>
  <si>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</si>
  <si>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</si>
  <si>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</si>
  <si>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</si>
  <si>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</si>
  <si>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</si>
  <si>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</si>
  <si>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</si>
  <si>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</si>
  <si>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</si>
  <si>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</si>
  <si>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</si>
  <si>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</si>
  <si>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</si>
  <si>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</si>
  <si>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</si>
  <si>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</si>
  <si>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</si>
  <si>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</si>
  <si>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</si>
  <si>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</si>
  <si>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</si>
  <si>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</si>
  <si>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</si>
  <si>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</si>
  <si>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</si>
  <si>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</si>
  <si>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</si>
  <si>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</si>
  <si>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</si>
  <si>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</si>
  <si>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</si>
  <si>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</si>
  <si>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</si>
  <si>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</si>
  <si>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</si>
  <si>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</si>
  <si>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</si>
  <si>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</si>
  <si>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</si>
  <si>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</si>
  <si>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</si>
  <si>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</si>
  <si>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</si>
  <si>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</si>
  <si>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</si>
  <si>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</si>
  <si>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</si>
  <si>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</si>
  <si>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</si>
  <si>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</si>
  <si>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</si>
  <si>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</si>
  <si>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</si>
  <si>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</si>
  <si>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</si>
  <si>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</si>
  <si>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</si>
  <si>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</si>
  <si>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</si>
  <si>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</si>
  <si>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</si>
  <si>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</si>
  <si>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</si>
  <si>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</si>
  <si>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</si>
  <si>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</si>
  <si>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</si>
  <si>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</si>
  <si>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</si>
  <si>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</si>
  <si>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</si>
  <si>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</si>
  <si>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</si>
  <si>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</si>
  <si>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</si>
  <si>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</si>
  <si>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</si>
  <si>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</si>
  <si>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</si>
  <si>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</si>
  <si>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</si>
  <si>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</si>
  <si>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</si>
  <si>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</si>
  <si>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</si>
  <si>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</si>
  <si>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</si>
  <si>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</si>
  <si>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</si>
  <si>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</si>
  <si>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</si>
  <si>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</si>
  <si>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</si>
  <si>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</si>
  <si>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</si>
  <si>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</si>
  <si>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</si>
  <si>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</si>
  <si>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</si>
  <si>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</si>
  <si>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</si>
  <si>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</si>
  <si>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</si>
  <si>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</si>
  <si>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</si>
  <si>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</si>
  <si>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</si>
  <si>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</si>
  <si>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</si>
  <si>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</si>
  <si>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</si>
  <si>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</si>
  <si>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</si>
  <si>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</si>
  <si>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</si>
  <si>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</si>
  <si>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</si>
  <si>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</si>
  <si>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</si>
  <si>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</si>
  <si>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</si>
  <si>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</si>
  <si>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</si>
  <si>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</si>
  <si>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</si>
  <si>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</si>
  <si>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</si>
  <si>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</si>
  <si>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</si>
  <si>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</si>
  <si>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</si>
  <si>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</si>
  <si>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</si>
  <si>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</si>
  <si>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</si>
  <si>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</si>
  <si>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</si>
  <si>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</si>
  <si>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</si>
  <si>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</si>
  <si>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</si>
  <si>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</si>
  <si>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</si>
  <si>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</si>
  <si>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</si>
  <si>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</si>
  <si>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</si>
  <si>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</si>
  <si>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</si>
  <si>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</si>
  <si>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</si>
  <si>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</si>
  <si>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</si>
  <si>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</si>
  <si>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</si>
  <si>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</si>
  <si>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</si>
  <si>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</si>
  <si>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</si>
  <si>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</si>
  <si>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</si>
  <si>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</si>
  <si>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</si>
  <si>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</si>
  <si>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</si>
  <si>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</si>
  <si>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</si>
  <si>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</si>
  <si>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</si>
  <si>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</si>
  <si>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</si>
  <si>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</si>
  <si>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</si>
  <si>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</si>
  <si>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</si>
  <si>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</si>
  <si>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</si>
  <si>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</si>
  <si>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</si>
  <si>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</si>
  <si>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</si>
  <si>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</si>
  <si>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</si>
  <si>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</si>
  <si>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</si>
  <si>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</si>
  <si>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</si>
  <si>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</si>
  <si>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</si>
  <si>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</si>
  <si>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</si>
  <si>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</si>
  <si>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</si>
  <si>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</si>
  <si>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</si>
  <si>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</si>
  <si>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</si>
  <si>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</si>
  <si>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</si>
  <si>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</si>
  <si>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</si>
  <si>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</si>
  <si>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</si>
  <si>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</si>
  <si>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</si>
  <si>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</si>
  <si>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</si>
  <si>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</si>
  <si>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</si>
  <si>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</si>
  <si>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</si>
  <si>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</si>
  <si>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</si>
  <si>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</si>
  <si>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</si>
  <si>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</si>
  <si>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</si>
  <si>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</si>
  <si>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</si>
  <si>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</si>
  <si>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</si>
  <si>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</si>
  <si>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</si>
  <si>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</si>
  <si>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</si>
  <si>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</si>
  <si>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</si>
  <si>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</si>
  <si>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</si>
  <si>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</si>
  <si>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</si>
  <si>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</si>
  <si>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</si>
  <si>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</si>
  <si>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</si>
  <si>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</si>
  <si>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</si>
  <si>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</si>
  <si>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</si>
  <si>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</si>
  <si>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</si>
  <si>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</si>
  <si>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</si>
  <si>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</si>
  <si>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</si>
  <si>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</si>
  <si>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</si>
  <si>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</si>
  <si>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</si>
  <si>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</si>
  <si>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</si>
  <si>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</si>
  <si>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</si>
  <si>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</si>
  <si>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</si>
  <si>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</si>
  <si>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</si>
  <si>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</si>
  <si>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</si>
  <si>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</si>
  <si>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</si>
  <si>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</si>
  <si>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</si>
  <si>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</si>
  <si>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</si>
  <si>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</si>
  <si>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</si>
  <si>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</si>
  <si>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</si>
  <si>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</si>
  <si>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</si>
  <si>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</si>
  <si>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</si>
  <si>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</si>
  <si>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</si>
  <si>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</si>
  <si>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</si>
  <si>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</si>
  <si>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</si>
  <si>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</si>
  <si>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</si>
  <si>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</si>
  <si>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</si>
  <si>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</si>
  <si>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</si>
  <si>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</si>
  <si>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</si>
  <si>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</si>
  <si>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</si>
  <si>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</si>
  <si>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</si>
  <si>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</si>
  <si>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</si>
  <si>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</si>
  <si>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</si>
  <si>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</si>
  <si>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</si>
  <si>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</si>
  <si>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</si>
  <si>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</si>
  <si>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</si>
  <si>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</si>
  <si>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</si>
  <si>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</si>
  <si>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</si>
  <si>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</si>
  <si>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</si>
  <si>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</si>
  <si>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</si>
  <si>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</si>
  <si>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</si>
  <si>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</si>
  <si>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</si>
  <si>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</si>
  <si>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</si>
  <si>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</si>
  <si>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</si>
  <si>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</si>
  <si>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</si>
  <si>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</si>
  <si>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</si>
  <si>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</si>
  <si>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</si>
  <si>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</si>
  <si>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</si>
  <si>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</si>
  <si>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</si>
  <si>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</si>
  <si>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</si>
  <si>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</si>
  <si>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</si>
  <si>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</si>
  <si>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</si>
  <si>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</si>
  <si>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</si>
  <si>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</si>
  <si>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</si>
  <si>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</si>
  <si>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</si>
  <si>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</si>
  <si>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</si>
  <si>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</si>
  <si>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</si>
  <si>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</si>
  <si>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</si>
  <si>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</si>
  <si>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</si>
  <si>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</si>
  <si>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</si>
  <si>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</si>
  <si>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</si>
  <si>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</si>
  <si>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</si>
  <si>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</si>
  <si>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</si>
  <si>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</si>
  <si>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</si>
  <si>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</si>
  <si>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</si>
  <si>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</si>
  <si>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</si>
  <si>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</si>
  <si>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</si>
  <si>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</si>
  <si>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</si>
  <si>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</si>
  <si>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</si>
  <si>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</si>
  <si>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</si>
  <si>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</si>
  <si>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</si>
  <si>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</si>
  <si>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</si>
  <si>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</si>
  <si>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</si>
  <si>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</si>
  <si>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</si>
  <si>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</si>
  <si>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</si>
  <si>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</si>
  <si>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</si>
  <si>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</si>
  <si>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</si>
  <si>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</si>
  <si>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</si>
  <si>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</si>
  <si>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</si>
  <si>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</si>
  <si>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</si>
  <si>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</si>
  <si>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</si>
  <si>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</si>
  <si>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</si>
  <si>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</si>
  <si>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</si>
  <si>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</si>
  <si>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</si>
  <si>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</si>
  <si>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</si>
  <si>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</si>
  <si>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</si>
  <si>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</si>
  <si>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</si>
  <si>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</si>
  <si>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</si>
  <si>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</si>
  <si>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</si>
  <si>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</si>
  <si>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</si>
  <si>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</si>
  <si>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</si>
  <si>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</si>
  <si>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</si>
  <si>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</si>
  <si>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</si>
  <si>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</si>
  <si>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</si>
  <si>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</si>
  <si>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</si>
  <si>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</si>
  <si>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</si>
  <si>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</si>
  <si>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</si>
  <si>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</si>
  <si>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</si>
  <si>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</si>
  <si>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</si>
  <si>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</si>
  <si>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</si>
  <si>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</si>
  <si>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</si>
  <si>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</si>
  <si>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</si>
  <si>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</si>
  <si>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</si>
  <si>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</si>
  <si>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</si>
  <si>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</si>
  <si>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</si>
  <si>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</si>
  <si>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</si>
  <si>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</si>
  <si>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</si>
  <si>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</si>
  <si>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</si>
  <si>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</si>
  <si>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</si>
  <si>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</si>
  <si>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</si>
  <si>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</si>
  <si>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</si>
  <si>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</si>
  <si>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</si>
  <si>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</si>
  <si>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</si>
  <si>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</si>
  <si>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</si>
  <si>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</si>
  <si>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</si>
  <si>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</si>
  <si>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</si>
  <si>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</si>
  <si>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</si>
  <si>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</si>
  <si>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</si>
  <si>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</si>
  <si>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</si>
  <si>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</si>
  <si>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</si>
  <si>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</si>
  <si>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</si>
  <si>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</si>
  <si>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</si>
  <si>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</si>
  <si>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</si>
  <si>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</si>
  <si>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</si>
  <si>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</si>
  <si>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</si>
  <si>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</si>
  <si>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</si>
  <si>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</si>
  <si>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</si>
  <si>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</si>
  <si>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</si>
  <si>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</si>
  <si>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</si>
  <si>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</si>
  <si>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</si>
  <si>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</si>
  <si>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</si>
  <si>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</si>
  <si>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</si>
  <si>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</si>
  <si>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</si>
  <si>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</si>
  <si>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</si>
  <si>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</si>
  <si>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</si>
  <si>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</si>
  <si>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</si>
  <si>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</si>
  <si>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</si>
  <si>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</si>
  <si>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</si>
  <si>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</si>
  <si>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</si>
  <si>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</si>
  <si>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</si>
  <si>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</si>
  <si>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</si>
  <si>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</si>
  <si>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</si>
  <si>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</si>
  <si>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</si>
  <si>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</si>
  <si>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</si>
  <si>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</si>
  <si>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</si>
  <si>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</si>
  <si>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</si>
  <si>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</si>
  <si>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</si>
  <si>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</si>
  <si>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</si>
  <si>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</si>
  <si>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</si>
  <si>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</si>
  <si>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</si>
  <si>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</si>
  <si>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</si>
  <si>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</si>
  <si>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</si>
  <si>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</si>
  <si>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</si>
  <si>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</si>
  <si>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</si>
  <si>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</si>
  <si>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</si>
  <si>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</si>
  <si>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</si>
  <si>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</si>
  <si>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</si>
  <si>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</si>
  <si>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</si>
  <si>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</si>
  <si>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</si>
  <si>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</si>
  <si>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</si>
  <si>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</si>
  <si>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</si>
  <si>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</si>
  <si>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</si>
  <si>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</si>
  <si>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</si>
  <si>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</si>
  <si>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</si>
  <si>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</si>
  <si>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</si>
  <si>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</si>
  <si>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</si>
  <si>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</si>
  <si>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</si>
  <si>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</si>
  <si>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</si>
  <si>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</si>
  <si>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</si>
  <si>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</si>
  <si>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</si>
  <si>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</si>
  <si>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</si>
  <si>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</si>
  <si>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</si>
  <si>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</si>
  <si>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</si>
  <si>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</si>
  <si>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</si>
  <si>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</si>
  <si>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</si>
  <si>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</si>
  <si>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</si>
  <si>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</si>
  <si>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</si>
  <si>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</si>
  <si>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</si>
  <si>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</si>
  <si>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</si>
  <si>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</si>
  <si>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</si>
  <si>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</si>
  <si>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</si>
  <si>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</si>
  <si>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</si>
  <si>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</si>
  <si>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</si>
  <si>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</si>
  <si>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</si>
  <si>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</si>
  <si>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</si>
  <si>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</si>
  <si>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</si>
  <si>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</si>
  <si>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</si>
  <si>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</si>
  <si>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</si>
  <si>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</si>
  <si>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</si>
  <si>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</si>
  <si>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</si>
  <si>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</si>
  <si>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</si>
  <si>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</si>
  <si>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</si>
  <si>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</si>
  <si>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</si>
  <si>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</si>
  <si>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</si>
  <si>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</si>
  <si>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</si>
  <si>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</si>
  <si>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</si>
  <si>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</si>
  <si>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</si>
  <si>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</si>
  <si>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</si>
  <si>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</si>
  <si>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</si>
  <si>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</si>
  <si>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</si>
  <si>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</si>
  <si>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</si>
  <si>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</si>
  <si>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</si>
  <si>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</si>
  <si>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</si>
  <si>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</si>
  <si>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</si>
  <si>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</si>
  <si>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</si>
  <si>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</si>
  <si>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</si>
  <si>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</si>
  <si>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</si>
  <si>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</si>
  <si>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</si>
  <si>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</si>
  <si>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</si>
  <si>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</si>
  <si>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</si>
  <si>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</si>
  <si>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</si>
  <si>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</si>
  <si>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</si>
  <si>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</si>
  <si>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</si>
  <si>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</si>
  <si>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</si>
  <si>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</si>
  <si>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</si>
  <si>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</si>
  <si>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</si>
  <si>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</si>
  <si>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</si>
  <si>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</si>
  <si>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</si>
  <si>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</si>
  <si>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</si>
  <si>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</si>
  <si>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</si>
  <si>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</si>
  <si>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</si>
  <si>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</si>
  <si>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</si>
  <si>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</si>
  <si>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</si>
  <si>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</si>
  <si>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</si>
  <si>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</si>
  <si>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</si>
  <si>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</si>
  <si>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</si>
  <si>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</si>
  <si>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</si>
  <si>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</si>
  <si>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</si>
  <si>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</si>
  <si>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</si>
  <si>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</si>
  <si>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</si>
  <si>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</si>
  <si>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</si>
  <si>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</si>
  <si>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</si>
  <si>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</si>
  <si>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</si>
  <si>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</si>
  <si>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</si>
  <si>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</si>
  <si>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</si>
  <si>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</si>
  <si>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</si>
  <si>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</si>
  <si>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</si>
  <si>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</si>
  <si>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</si>
  <si>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</si>
  <si>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</si>
  <si>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</si>
  <si>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</si>
  <si>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</si>
  <si>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</si>
  <si>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</si>
  <si>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</si>
  <si>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</si>
  <si>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</si>
  <si>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</si>
  <si>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</si>
  <si>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</si>
  <si>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</si>
  <si>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</si>
  <si>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</si>
  <si>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</si>
  <si>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</si>
  <si>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</si>
  <si>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</si>
  <si>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</si>
  <si>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</si>
  <si>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</si>
  <si>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</si>
  <si>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</si>
  <si>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</si>
  <si>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</si>
  <si>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</si>
  <si>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</si>
  <si>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</si>
  <si>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</si>
  <si>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</si>
  <si>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</si>
  <si>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</si>
  <si>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</si>
  <si>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</si>
  <si>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</si>
  <si>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</si>
  <si>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</si>
  <si>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</si>
  <si>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</si>
  <si>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</si>
  <si>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</si>
  <si>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</si>
  <si>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</si>
  <si>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</si>
  <si>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</si>
  <si>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</si>
  <si>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</si>
  <si>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</si>
  <si>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</si>
  <si>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</si>
  <si>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</si>
  <si>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</si>
  <si>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</si>
  <si>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</si>
  <si>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</si>
  <si>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</si>
  <si>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</si>
  <si>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</si>
  <si>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</si>
  <si>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</si>
  <si>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</si>
  <si>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</si>
  <si>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</si>
  <si>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</si>
  <si>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</si>
  <si>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</si>
  <si>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</si>
  <si>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</si>
  <si>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</si>
  <si>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</si>
  <si>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</si>
  <si>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</si>
  <si>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</si>
  <si>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</si>
  <si>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</si>
  <si>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</si>
  <si>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</si>
  <si>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</si>
  <si>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</si>
  <si>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</si>
  <si>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</si>
  <si>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</si>
  <si>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</si>
  <si>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</si>
  <si>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</si>
  <si>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</si>
  <si>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</si>
  <si>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</si>
  <si>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</si>
  <si>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</si>
  <si>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</si>
  <si>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</si>
  <si>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</si>
  <si>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</si>
  <si>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</si>
  <si>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</si>
  <si>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</si>
  <si>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</si>
  <si>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</si>
  <si>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</si>
  <si>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</si>
  <si>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</si>
  <si>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</si>
  <si>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</si>
  <si>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</si>
  <si>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</si>
  <si>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</si>
  <si>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</si>
  <si>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</si>
  <si>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</si>
  <si>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</si>
  <si>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</si>
  <si>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</si>
  <si>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</si>
  <si>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</si>
  <si>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</si>
  <si>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</si>
  <si>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</si>
  <si>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</si>
  <si>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</si>
  <si>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</si>
  <si>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</si>
  <si>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</si>
  <si>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</si>
  <si>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</si>
  <si>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</si>
  <si>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</si>
  <si>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</si>
  <si>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</si>
  <si>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</si>
  <si>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</si>
  <si>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</si>
  <si>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</si>
  <si>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</si>
  <si>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</si>
  <si>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</si>
  <si>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</si>
  <si>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</si>
  <si>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</si>
  <si>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</si>
  <si>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</si>
  <si>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</si>
  <si>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</si>
  <si>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</si>
  <si>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</si>
  <si>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</si>
  <si>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</si>
  <si>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</si>
  <si>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</si>
  <si>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</si>
  <si>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</si>
  <si>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</si>
  <si>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</si>
  <si>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</si>
  <si>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</si>
  <si>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</si>
  <si>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</si>
  <si>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</si>
  <si>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</si>
  <si>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</si>
  <si>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</si>
  <si>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</si>
  <si>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</si>
  <si>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</si>
  <si>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</si>
  <si>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</si>
  <si>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</si>
  <si>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</si>
  <si>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</si>
  <si>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</si>
  <si>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</si>
  <si>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</si>
  <si>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</si>
  <si>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</si>
  <si>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</si>
  <si>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</si>
  <si>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</si>
  <si>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</si>
  <si>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</si>
  <si>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</si>
  <si>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</si>
  <si>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</si>
  <si>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</si>
  <si>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</si>
  <si>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</si>
  <si>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</si>
  <si>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</si>
  <si>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</si>
  <si>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</si>
  <si>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</si>
  <si>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</si>
  <si>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</si>
  <si>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</si>
  <si>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</si>
  <si>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</si>
  <si>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</si>
  <si>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</si>
  <si>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</si>
  <si>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</si>
  <si>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</si>
  <si>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</si>
  <si>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</si>
  <si>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</si>
  <si>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</si>
  <si>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</si>
  <si>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</si>
  <si>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</si>
  <si>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</si>
  <si>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</si>
  <si>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</si>
  <si>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</si>
  <si>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</si>
  <si>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</si>
  <si>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</si>
  <si>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</si>
  <si>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</si>
  <si>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</si>
  <si>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</si>
  <si>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</si>
  <si>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</si>
  <si>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</si>
  <si>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</si>
  <si>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</si>
  <si>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</si>
  <si>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</si>
  <si>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</si>
  <si>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</si>
  <si>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</si>
  <si>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</si>
  <si>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</si>
  <si>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</si>
  <si>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</si>
  <si>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</si>
  <si>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</si>
  <si>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</si>
  <si>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</si>
  <si>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</si>
  <si>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</si>
  <si>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</si>
  <si>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</si>
  <si>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</si>
  <si>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</si>
  <si>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</si>
  <si>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</si>
  <si>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</si>
  <si>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</si>
  <si>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</si>
  <si>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</si>
  <si>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</si>
  <si>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</si>
  <si>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</si>
  <si>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</si>
  <si>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</si>
  <si>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</si>
  <si>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</si>
  <si>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</si>
  <si>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</si>
  <si>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</si>
  <si>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</si>
  <si>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</si>
  <si>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</si>
  <si>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</si>
  <si>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</si>
  <si>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</si>
  <si>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</si>
  <si>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</si>
  <si>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</si>
  <si>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</si>
  <si>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</si>
  <si>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</si>
  <si>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</si>
  <si>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</si>
  <si>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</si>
  <si>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</si>
  <si>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</si>
  <si>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</si>
  <si>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</si>
  <si>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</si>
  <si>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</si>
  <si>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</si>
  <si>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</si>
  <si>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</si>
  <si>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</si>
  <si>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</si>
  <si>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</si>
  <si>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</si>
  <si>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</si>
  <si>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</si>
  <si>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</si>
  <si>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</si>
  <si>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</si>
  <si>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</si>
  <si>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</si>
  <si>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</si>
  <si>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</si>
  <si>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</si>
  <si>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</si>
  <si>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</si>
  <si>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</si>
  <si>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</si>
  <si>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</si>
  <si>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</si>
  <si>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</si>
  <si>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</si>
  <si>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</si>
  <si>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</si>
  <si>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</si>
  <si>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</si>
  <si>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</si>
  <si>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</si>
  <si>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</si>
  <si>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</si>
  <si>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</si>
  <si>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</si>
  <si>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</si>
  <si>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</si>
  <si>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</si>
  <si>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</si>
  <si>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</si>
  <si>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</si>
  <si>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</si>
  <si>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</si>
  <si>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</si>
  <si>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</si>
  <si>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</si>
  <si>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</si>
  <si>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</si>
  <si>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</si>
  <si>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</si>
  <si>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</si>
  <si>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</si>
  <si>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</si>
  <si>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</si>
  <si>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</si>
  <si>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</si>
  <si>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</si>
  <si>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</si>
  <si>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</si>
  <si>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</si>
  <si>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</si>
  <si>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</si>
  <si>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</si>
  <si>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</si>
  <si>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</si>
  <si>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</si>
  <si>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</si>
  <si>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</si>
  <si>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</si>
  <si>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</si>
  <si>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</si>
  <si>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</si>
  <si>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</si>
  <si>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</si>
  <si>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</si>
  <si>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</si>
  <si>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</si>
  <si>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</si>
  <si>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</si>
  <si>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</si>
  <si>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</si>
  <si>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</si>
  <si>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</si>
  <si>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</si>
  <si>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</si>
  <si>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</si>
  <si>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</si>
  <si>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</si>
  <si>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</si>
  <si>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</si>
  <si>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</si>
  <si>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</si>
  <si>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</si>
  <si>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</si>
  <si>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</si>
  <si>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</si>
  <si>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</si>
  <si>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</si>
  <si>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</si>
  <si>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</si>
  <si>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</si>
  <si>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</si>
  <si>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</si>
  <si>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</si>
  <si>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</si>
  <si>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</si>
  <si>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</si>
  <si>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</si>
  <si>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</si>
  <si>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</si>
  <si>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</si>
  <si>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</si>
  <si>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</si>
  <si>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</si>
  <si>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</si>
  <si>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</si>
  <si>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</si>
  <si>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</si>
  <si>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</si>
  <si>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</si>
  <si>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</si>
  <si>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</si>
  <si>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</si>
  <si>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</si>
  <si>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</si>
  <si>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</si>
  <si>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</si>
  <si>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</si>
  <si>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</si>
  <si>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</si>
  <si>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</si>
  <si>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</si>
  <si>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</si>
  <si>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</si>
  <si>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</si>
  <si>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</si>
  <si>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</si>
  <si>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</si>
  <si>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</si>
  <si>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</si>
  <si>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</si>
  <si>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</si>
  <si>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</si>
  <si>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</si>
  <si>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</si>
  <si>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</si>
  <si>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</si>
  <si>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</si>
  <si>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</si>
  <si>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</si>
  <si>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</si>
  <si>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</si>
  <si>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</si>
  <si>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</si>
  <si>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</si>
  <si>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</si>
  <si>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</si>
  <si>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</si>
  <si>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</si>
  <si>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</si>
  <si>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</si>
  <si>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</si>
  <si>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</si>
  <si>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</si>
  <si>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</si>
  <si>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</si>
  <si>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</si>
  <si>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</si>
  <si>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</si>
  <si>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</si>
  <si>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</si>
  <si>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</si>
  <si>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</si>
  <si>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</si>
  <si>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</si>
  <si>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</si>
  <si>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</si>
  <si>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</si>
  <si>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</si>
  <si>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</si>
  <si>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</si>
  <si>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</si>
  <si>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</si>
  <si>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</si>
  <si>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</si>
  <si>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</si>
  <si>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</si>
  <si>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</si>
  <si>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</si>
  <si>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</si>
  <si>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</si>
  <si>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</si>
  <si>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</si>
  <si>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</si>
  <si>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</si>
  <si>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</si>
  <si>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</si>
  <si>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</si>
  <si>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</si>
  <si>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</si>
  <si>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</si>
  <si>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</si>
  <si>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</si>
  <si>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</si>
  <si>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</si>
  <si>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</si>
  <si>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</si>
  <si>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</si>
  <si>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</si>
  <si>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</si>
  <si>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</si>
  <si>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</si>
  <si>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</si>
  <si>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</si>
  <si>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</si>
  <si>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</si>
  <si>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</si>
  <si>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</si>
  <si>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</si>
  <si>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</si>
  <si>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</si>
  <si>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</si>
  <si>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</si>
  <si>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</si>
  <si>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</si>
  <si>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</si>
  <si>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</si>
  <si>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</si>
  <si>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</si>
  <si>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</si>
  <si>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</si>
  <si>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</si>
  <si>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</si>
  <si>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</si>
  <si>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</si>
  <si>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</si>
  <si>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</si>
  <si>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</si>
  <si>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</si>
  <si>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</si>
  <si>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</si>
  <si>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</si>
  <si>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</si>
  <si>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</si>
  <si>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</si>
  <si>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</si>
  <si>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</si>
  <si>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</si>
  <si>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</si>
  <si>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</si>
  <si>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</si>
  <si>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</si>
  <si>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</si>
  <si>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</si>
  <si>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</si>
  <si>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</si>
  <si>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</si>
  <si>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</si>
  <si>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</si>
  <si>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</si>
  <si>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</si>
  <si>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</si>
  <si>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</si>
  <si>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</si>
  <si>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</si>
  <si>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</si>
  <si>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</si>
  <si>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</si>
  <si>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</si>
  <si>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</si>
  <si>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</si>
  <si>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</si>
  <si>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</si>
  <si>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</si>
  <si>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</si>
  <si>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</si>
  <si>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</si>
  <si>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</si>
  <si>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</si>
  <si>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</si>
  <si>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</si>
  <si>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</si>
  <si>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</si>
  <si>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</si>
  <si>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</si>
  <si>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</si>
  <si>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</si>
  <si>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</si>
  <si>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</si>
  <si>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</si>
  <si>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</si>
  <si>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</si>
  <si>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</si>
  <si>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</si>
  <si>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</si>
  <si>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</si>
  <si>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</si>
  <si>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</si>
  <si>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</si>
  <si>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</si>
  <si>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</si>
  <si>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</si>
  <si>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</si>
  <si>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</si>
  <si>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</si>
  <si>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</si>
  <si>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</si>
  <si>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</si>
  <si>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</si>
  <si>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</si>
  <si>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</si>
  <si>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</si>
  <si>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</si>
  <si>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</si>
  <si>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</si>
  <si>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</si>
  <si>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</si>
  <si>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</si>
  <si>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</si>
  <si>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</si>
  <si>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</si>
  <si>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</si>
  <si>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</si>
  <si>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</si>
  <si>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</si>
  <si>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</si>
  <si>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</si>
  <si>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</si>
  <si>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</si>
  <si>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</si>
  <si>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</si>
  <si>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</si>
  <si>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</si>
  <si>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</si>
  <si>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</si>
  <si>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</si>
  <si>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</si>
  <si>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</si>
  <si>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</si>
  <si>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</si>
  <si>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</si>
  <si>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</si>
  <si>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</si>
  <si>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</si>
  <si>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</si>
  <si>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</si>
  <si>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</si>
  <si>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</si>
  <si>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</si>
  <si>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</si>
  <si>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</si>
  <si>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</si>
  <si>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</si>
  <si>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</si>
  <si>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</si>
  <si>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</si>
  <si>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</si>
  <si>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</si>
  <si>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</si>
  <si>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</si>
  <si>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</si>
  <si>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</si>
  <si>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</si>
  <si>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</si>
  <si>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</si>
  <si>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</si>
  <si>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</si>
  <si>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</si>
  <si>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</si>
  <si>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</si>
  <si>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</si>
  <si>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</si>
  <si>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</si>
  <si>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</si>
  <si>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</si>
  <si>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</si>
  <si>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</si>
  <si>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</si>
  <si>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</si>
  <si>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</si>
  <si>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</si>
  <si>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</si>
  <si>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</si>
  <si>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</si>
  <si>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</si>
  <si>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</si>
  <si>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</si>
  <si>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</si>
  <si>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</si>
  <si>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</si>
  <si>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</si>
  <si>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</si>
  <si>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</si>
  <si>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</si>
  <si>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</si>
  <si>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</si>
  <si>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</si>
  <si>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</si>
  <si>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</si>
  <si>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</si>
  <si>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</si>
  <si>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</si>
  <si>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</si>
  <si>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</si>
  <si>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</si>
  <si>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</si>
  <si>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</si>
  <si>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</si>
  <si>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</si>
  <si>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</si>
  <si>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</si>
  <si>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</si>
  <si>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</si>
  <si>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</si>
  <si>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</si>
  <si>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</si>
  <si>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</si>
  <si>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</si>
  <si>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</si>
  <si>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</si>
  <si>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</si>
  <si>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</si>
  <si>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</si>
  <si>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</si>
  <si>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</si>
  <si>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</si>
  <si>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</si>
  <si>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</si>
  <si>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</si>
  <si>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</si>
  <si>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</si>
  <si>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</si>
  <si>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</si>
  <si>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</si>
  <si>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</si>
  <si>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</si>
  <si>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</si>
  <si>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</si>
  <si>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</si>
  <si>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</si>
  <si>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</si>
  <si>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</si>
  <si>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</si>
  <si>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</si>
  <si>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</si>
  <si>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</si>
  <si>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</si>
  <si>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</si>
  <si>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</si>
  <si>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</si>
  <si>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</si>
  <si>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</si>
  <si>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</si>
  <si>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</si>
  <si>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</si>
  <si>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</si>
  <si>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</si>
  <si>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</si>
  <si>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</si>
  <si>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</si>
  <si>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</si>
  <si>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</si>
  <si>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</si>
  <si>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</si>
  <si>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</si>
  <si>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</si>
  <si>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</si>
  <si>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</si>
  <si>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</si>
  <si>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</si>
  <si>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</si>
  <si>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</si>
  <si>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</si>
  <si>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</si>
  <si>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</si>
  <si>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</si>
  <si>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</si>
  <si>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</si>
  <si>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</si>
  <si>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</si>
  <si>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</si>
  <si>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</si>
  <si>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</si>
  <si>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</si>
  <si>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</si>
  <si>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</si>
  <si>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</si>
  <si>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</si>
  <si>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</si>
  <si>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</si>
  <si>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</si>
  <si>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</si>
  <si>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</si>
  <si>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</si>
  <si>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</si>
  <si>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</si>
  <si>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</si>
  <si>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</si>
  <si>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</si>
  <si>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</si>
  <si>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</si>
  <si>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</si>
  <si>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</si>
  <si>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</si>
  <si>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</si>
  <si>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</si>
  <si>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</si>
  <si>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</si>
  <si>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</si>
  <si>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</si>
  <si>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</si>
  <si>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</si>
  <si>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</si>
  <si>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</si>
  <si>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</si>
  <si>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</si>
  <si>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</si>
  <si>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</si>
  <si>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</si>
  <si>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</si>
  <si>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</si>
  <si>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</si>
  <si>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</si>
  <si>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</si>
  <si>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</si>
  <si>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</si>
  <si>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</si>
  <si>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</si>
  <si>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</si>
  <si>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</si>
  <si>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</si>
  <si>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</si>
  <si>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</si>
  <si>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</si>
  <si>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</si>
  <si>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</si>
  <si>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</si>
  <si>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</si>
  <si>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</si>
  <si>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</si>
  <si>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</si>
  <si>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</si>
  <si>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</si>
  <si>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</si>
  <si>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</si>
  <si>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</si>
  <si>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</si>
  <si>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</si>
  <si>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</si>
  <si>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</si>
  <si>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</si>
  <si>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</si>
  <si>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</si>
  <si>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</si>
  <si>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</si>
  <si>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</si>
  <si>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</si>
  <si>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</si>
  <si>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</si>
  <si>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</si>
  <si>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</si>
  <si>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</si>
  <si>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</si>
  <si>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</si>
  <si>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</si>
  <si>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</si>
  <si>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</si>
  <si>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</si>
  <si>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</si>
  <si>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</si>
  <si>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</si>
  <si>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</si>
  <si>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</si>
  <si>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</si>
  <si>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</si>
  <si>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</si>
  <si>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</si>
  <si>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</si>
  <si>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</si>
  <si>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</si>
  <si>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</si>
  <si>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</si>
  <si>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</si>
  <si>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</si>
  <si>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</si>
  <si>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</si>
  <si>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</si>
  <si>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</si>
  <si>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</si>
  <si>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</si>
  <si>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</si>
  <si>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</si>
  <si>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</si>
  <si>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</si>
  <si>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</si>
  <si>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</si>
  <si>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</si>
  <si>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</si>
  <si>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</si>
  <si>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</si>
  <si>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</si>
  <si>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</si>
  <si>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</si>
  <si>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</si>
  <si>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</si>
  <si>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</si>
  <si>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</si>
  <si>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</si>
  <si>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</si>
  <si>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</si>
  <si>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</si>
  <si>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</si>
  <si>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</si>
  <si>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</si>
  <si>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</si>
  <si>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</si>
  <si>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</si>
  <si>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</si>
  <si>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</si>
  <si>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</si>
  <si>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</si>
  <si>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</si>
  <si>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</si>
  <si>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</si>
  <si>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</si>
  <si>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</si>
  <si>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</si>
  <si>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</si>
  <si>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</si>
  <si>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</si>
  <si>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</si>
  <si>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</si>
  <si>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</si>
  <si>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</si>
  <si>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</si>
  <si>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</si>
  <si>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</si>
  <si>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</si>
  <si>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</si>
  <si>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</si>
  <si>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</si>
  <si>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</si>
  <si>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</si>
  <si>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</si>
  <si>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</si>
  <si>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</si>
  <si>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</si>
  <si>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</si>
  <si>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</si>
  <si>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</si>
  <si>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</si>
  <si>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</si>
  <si>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</si>
  <si>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</si>
  <si>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</si>
  <si>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</si>
  <si>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</si>
  <si>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</si>
  <si>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</si>
  <si>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</si>
  <si>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</si>
  <si>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</si>
  <si>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</si>
  <si>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</si>
  <si>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</si>
  <si>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</si>
  <si>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</si>
  <si>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</si>
  <si>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</si>
  <si>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</si>
  <si>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</si>
  <si>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</si>
  <si>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</si>
  <si>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</si>
  <si>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</si>
  <si>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</si>
  <si>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</si>
  <si>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</si>
  <si>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</si>
  <si>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</si>
  <si>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</si>
  <si>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</si>
  <si>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</si>
  <si>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</si>
  <si>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</si>
  <si>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</si>
  <si>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</si>
  <si>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</si>
  <si>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</si>
  <si>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</si>
  <si>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</si>
  <si>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</si>
  <si>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</si>
  <si>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</si>
  <si>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</si>
  <si>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</si>
  <si>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</si>
  <si>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</si>
  <si>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</si>
  <si>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</si>
  <si>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</si>
  <si>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</si>
  <si>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</si>
  <si>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</si>
  <si>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</si>
  <si>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</si>
  <si>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</si>
  <si>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</si>
  <si>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</si>
  <si>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</si>
  <si>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</si>
  <si>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</si>
  <si>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</si>
  <si>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</si>
  <si>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</si>
  <si>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</si>
  <si>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</si>
  <si>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</si>
  <si>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</si>
  <si>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</si>
  <si>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</si>
  <si>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</si>
  <si>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</si>
  <si>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</si>
  <si>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</si>
  <si>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</si>
  <si>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</si>
  <si>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</si>
  <si>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</si>
  <si>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</si>
  <si>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</si>
  <si>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</si>
  <si>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</si>
  <si>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</si>
  <si>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</si>
  <si>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</si>
  <si>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</si>
  <si>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</si>
  <si>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</si>
  <si>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</si>
  <si>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</si>
  <si>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</si>
  <si>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</si>
  <si>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</si>
  <si>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</si>
  <si>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</si>
  <si>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</si>
  <si>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</si>
  <si>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</si>
  <si>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</si>
  <si>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</si>
  <si>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</si>
  <si>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</si>
  <si>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</si>
  <si>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</si>
  <si>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</si>
  <si>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</si>
  <si>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</si>
  <si>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</si>
  <si>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</si>
  <si>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</si>
  <si>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</si>
  <si>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</si>
  <si>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</si>
  <si>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</si>
  <si>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</si>
  <si>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</si>
  <si>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</si>
  <si>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</si>
  <si>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</si>
  <si>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</si>
  <si>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</si>
  <si>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</si>
  <si>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</si>
  <si>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</si>
  <si>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</si>
  <si>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</si>
  <si>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</si>
  <si>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</si>
  <si>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</si>
  <si>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</si>
  <si>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</si>
  <si>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</si>
  <si>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</si>
  <si>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</si>
  <si>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</si>
  <si>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</si>
  <si>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</si>
  <si>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</si>
  <si>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</si>
  <si>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</si>
  <si>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</si>
  <si>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</si>
  <si>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</si>
  <si>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</si>
  <si>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</si>
  <si>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</si>
  <si>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</si>
  <si>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</si>
  <si>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</si>
  <si>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</si>
  <si>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</si>
  <si>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</si>
  <si>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</si>
  <si>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</si>
  <si>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</si>
  <si>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</si>
  <si>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</si>
  <si>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</si>
  <si>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</si>
  <si>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</si>
  <si>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</si>
  <si>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</si>
  <si>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</si>
  <si>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</si>
  <si>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</si>
  <si>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</si>
  <si>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</si>
  <si>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</si>
  <si>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</si>
  <si>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</si>
  <si>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</si>
  <si>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</si>
  <si>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</si>
  <si>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</si>
  <si>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</si>
  <si>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</si>
  <si>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</si>
  <si>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</si>
  <si>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</si>
  <si>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</si>
  <si>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</si>
  <si>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</si>
  <si>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</si>
  <si>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</si>
  <si>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</si>
  <si>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</si>
  <si>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</si>
  <si>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</si>
  <si>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</si>
  <si>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</si>
  <si>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</si>
  <si>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</si>
  <si>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</si>
  <si>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</si>
  <si>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</si>
  <si>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</si>
  <si>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</si>
  <si>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</si>
  <si>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</si>
  <si>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</si>
  <si>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</si>
  <si>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</si>
  <si>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</si>
  <si>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</si>
  <si>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</si>
  <si>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</si>
  <si>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</si>
  <si>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</si>
  <si>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</si>
  <si>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</si>
  <si>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</si>
  <si>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</si>
  <si>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</si>
  <si>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</si>
  <si>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</si>
  <si>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</si>
  <si>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</si>
  <si>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</si>
  <si>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</si>
  <si>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</si>
  <si>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</si>
  <si>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</si>
  <si>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</si>
  <si>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</si>
  <si>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</si>
  <si>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</si>
  <si>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</si>
  <si>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</si>
  <si>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</si>
  <si>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</si>
  <si>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</si>
  <si>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</si>
  <si>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</si>
  <si>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</si>
  <si>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</si>
  <si>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</si>
  <si>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</si>
  <si>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</si>
  <si>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</si>
  <si>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</si>
  <si>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</si>
  <si>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</si>
  <si>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</si>
  <si>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</si>
  <si>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</si>
  <si>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</si>
  <si>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</si>
  <si>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</si>
  <si>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</si>
  <si>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</si>
  <si>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</si>
  <si>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</si>
  <si>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</si>
  <si>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</si>
  <si>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</si>
  <si>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</si>
  <si>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</si>
  <si>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</si>
  <si>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</si>
  <si>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</si>
  <si>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</si>
  <si>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</si>
  <si>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</si>
  <si>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</si>
  <si>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</si>
  <si>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</si>
  <si>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</si>
  <si>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</si>
  <si>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</si>
  <si>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</si>
  <si>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</si>
  <si>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</si>
  <si>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</si>
  <si>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</si>
  <si>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</si>
  <si>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</si>
  <si>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</si>
  <si>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</si>
  <si>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</si>
  <si>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</si>
  <si>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</si>
  <si>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</si>
  <si>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</si>
  <si>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</si>
  <si>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</si>
  <si>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</si>
  <si>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</si>
  <si>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</si>
  <si>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</si>
  <si>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</si>
  <si>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</si>
  <si>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</si>
  <si>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</si>
  <si>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</si>
  <si>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</si>
  <si>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</si>
  <si>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</si>
  <si>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</si>
  <si>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</si>
  <si>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</si>
  <si>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</si>
  <si>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</si>
  <si>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</si>
  <si>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</si>
  <si>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</si>
  <si>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</si>
  <si>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</si>
  <si>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</si>
  <si>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</si>
  <si>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</si>
  <si>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</si>
  <si>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</si>
  <si>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</si>
  <si>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</si>
  <si>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</si>
  <si>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</si>
  <si>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</si>
  <si>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</si>
  <si>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</si>
  <si>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</si>
  <si>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</si>
  <si>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</si>
  <si>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</si>
  <si>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</si>
  <si>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</si>
  <si>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</si>
  <si>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</si>
  <si>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</si>
  <si>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</si>
  <si>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</si>
  <si>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</si>
  <si>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</si>
  <si>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</si>
  <si>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</si>
  <si>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</si>
  <si>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</si>
  <si>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</si>
  <si>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</si>
  <si>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</si>
  <si>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</si>
  <si>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</si>
  <si>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</si>
  <si>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</si>
  <si>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</si>
  <si>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</si>
  <si>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</si>
  <si>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</si>
  <si>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</si>
  <si>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</si>
  <si>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</si>
  <si>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</si>
  <si>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</si>
  <si>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</si>
  <si>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</si>
  <si>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</si>
  <si>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</si>
  <si>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</si>
  <si>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</si>
  <si>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</si>
  <si>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</si>
  <si>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</si>
  <si>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</si>
  <si>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</si>
  <si>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</si>
  <si>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</si>
  <si>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</si>
  <si>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</si>
  <si>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</si>
  <si>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</si>
  <si>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</si>
  <si>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</si>
  <si>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</si>
  <si>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</si>
  <si>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</si>
  <si>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</si>
  <si>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</si>
  <si>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</si>
  <si>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</si>
  <si>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</si>
  <si>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</si>
  <si>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</si>
  <si>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</si>
  <si>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</si>
  <si>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</si>
  <si>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</si>
  <si>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</si>
  <si>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</si>
  <si>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</si>
  <si>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</si>
  <si>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</si>
  <si>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</si>
  <si>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</si>
  <si>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</si>
  <si>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</si>
  <si>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</si>
  <si>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</si>
  <si>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</si>
  <si>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</si>
  <si>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</si>
  <si>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</si>
  <si>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</si>
  <si>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</si>
  <si>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</si>
  <si>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</si>
  <si>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</si>
  <si>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</si>
  <si>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</si>
  <si>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</si>
  <si>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</si>
  <si>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</si>
  <si>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</si>
  <si>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</si>
  <si>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</si>
  <si>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</si>
  <si>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</si>
  <si>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</si>
  <si>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</si>
  <si>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</si>
  <si>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</si>
  <si>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</si>
  <si>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</si>
  <si>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</si>
  <si>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</si>
  <si>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</si>
  <si>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</si>
  <si>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</si>
  <si>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</si>
  <si>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</si>
  <si>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</si>
  <si>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</si>
  <si>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</si>
  <si>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</si>
  <si>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</si>
  <si>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</si>
  <si>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</si>
  <si>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</si>
  <si>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</si>
  <si>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</si>
  <si>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</si>
  <si>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</si>
  <si>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</si>
  <si>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</si>
  <si>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</si>
  <si>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</si>
  <si>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</si>
  <si>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</si>
  <si>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</si>
  <si>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</si>
  <si>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</si>
  <si>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</si>
  <si>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</si>
  <si>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</si>
  <si>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</si>
  <si>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</si>
  <si>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</si>
  <si>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</si>
  <si>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</si>
  <si>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</si>
  <si>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</si>
  <si>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</si>
  <si>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</si>
  <si>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</si>
  <si>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</si>
  <si>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</si>
  <si>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</si>
  <si>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</si>
  <si>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</si>
  <si>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</si>
  <si>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</si>
  <si>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</si>
  <si>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</si>
  <si>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</si>
  <si>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</si>
  <si>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</si>
  <si>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</si>
  <si>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</si>
  <si>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</si>
  <si>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</si>
  <si>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</si>
  <si>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</si>
  <si>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</si>
  <si>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</si>
  <si>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</si>
  <si>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</si>
  <si>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</si>
  <si>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</si>
  <si>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</si>
  <si>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</si>
  <si>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</si>
  <si>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</si>
  <si>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</si>
  <si>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</si>
  <si>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</si>
  <si>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</si>
  <si>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</si>
  <si>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</si>
  <si>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</si>
  <si>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</si>
  <si>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</si>
  <si>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</si>
  <si>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</si>
  <si>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</si>
  <si>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</si>
  <si>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</si>
  <si>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</si>
  <si>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</si>
  <si>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</si>
  <si>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</si>
  <si>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</si>
  <si>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</si>
  <si>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</si>
  <si>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</si>
  <si>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</si>
  <si>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</si>
  <si>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</si>
  <si>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</si>
  <si>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</si>
  <si>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</si>
  <si>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</si>
  <si>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</si>
  <si>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</si>
  <si>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</si>
  <si>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</si>
  <si>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</si>
  <si>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</si>
  <si>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</si>
  <si>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</si>
  <si>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</si>
  <si>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</si>
  <si>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</si>
  <si>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</si>
  <si>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</si>
  <si>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</si>
  <si>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</si>
  <si>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</si>
  <si>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</si>
  <si>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</si>
  <si>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</si>
  <si>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</si>
  <si>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</si>
  <si>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</si>
  <si>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</si>
  <si>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</si>
  <si>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</si>
  <si>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</si>
  <si>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</si>
  <si>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</si>
  <si>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</si>
  <si>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</si>
  <si>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</si>
  <si>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</si>
  <si>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</si>
  <si>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</si>
  <si>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</si>
  <si>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</si>
  <si>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</si>
  <si>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</si>
  <si>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</si>
  <si>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</si>
  <si>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</si>
  <si>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</si>
  <si>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</si>
  <si>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</si>
  <si>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</si>
  <si>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</si>
  <si>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</si>
  <si>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</si>
  <si>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</si>
  <si>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</si>
  <si>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</si>
  <si>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</si>
  <si>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</si>
  <si>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</si>
  <si>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</si>
  <si>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</si>
  <si>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</si>
  <si>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</si>
  <si>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</si>
  <si>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</si>
  <si>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</si>
  <si>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</si>
  <si>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</si>
  <si>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</si>
  <si>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</si>
  <si>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</si>
  <si>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</si>
  <si>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</si>
  <si>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</si>
  <si>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</si>
  <si>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</si>
  <si>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</si>
  <si>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</si>
  <si>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</si>
  <si>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</si>
  <si>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</si>
  <si>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</si>
  <si>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</si>
  <si>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</si>
  <si>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</si>
  <si>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</si>
  <si>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</si>
  <si>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</si>
  <si>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</si>
  <si>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</si>
  <si>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</si>
  <si>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</si>
  <si>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</si>
  <si>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</si>
  <si>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</si>
  <si>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</si>
  <si>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</si>
  <si>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</si>
  <si>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</si>
  <si>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</si>
  <si>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</si>
  <si>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</si>
  <si>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</si>
  <si>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</si>
  <si>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</si>
  <si>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</si>
  <si>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</si>
  <si>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</si>
  <si>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</si>
  <si>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</si>
  <si>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</si>
  <si>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</si>
  <si>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</si>
  <si>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</si>
  <si>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</si>
  <si>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</si>
  <si>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</si>
  <si>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</si>
  <si>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</si>
  <si>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</si>
  <si>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</si>
  <si>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</si>
  <si>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</si>
  <si>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</si>
  <si>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</si>
  <si>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</si>
  <si>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</si>
  <si>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</si>
  <si>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</si>
  <si>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</si>
  <si>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</si>
  <si>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</si>
  <si>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</si>
  <si>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</si>
  <si>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</si>
  <si>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</si>
  <si>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</si>
  <si>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</si>
  <si>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</si>
  <si>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</si>
  <si>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</si>
  <si>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</si>
  <si>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</si>
  <si>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</si>
  <si>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</si>
  <si>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</si>
  <si>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</si>
  <si>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</si>
  <si>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</si>
  <si>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</si>
  <si>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</si>
  <si>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</si>
  <si>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</si>
  <si>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</si>
  <si>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</si>
  <si>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</si>
  <si>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</si>
  <si>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</si>
  <si>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</si>
  <si>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</si>
  <si>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</si>
  <si>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</si>
  <si>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</si>
  <si>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</si>
  <si>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</si>
  <si>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</si>
  <si>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</si>
  <si>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</si>
  <si>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</si>
  <si>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</si>
  <si>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</si>
  <si>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</si>
  <si>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</si>
  <si>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</si>
  <si>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</si>
  <si>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</si>
  <si>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</si>
  <si>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</si>
  <si>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</si>
  <si>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</si>
  <si>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</si>
  <si>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</si>
  <si>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</si>
  <si>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</si>
  <si>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</si>
  <si>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</si>
  <si>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</si>
  <si>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</si>
  <si>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</si>
  <si>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</si>
  <si>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</si>
  <si>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</si>
  <si>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</si>
  <si>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</si>
  <si>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</si>
  <si>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</si>
  <si>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</si>
  <si>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</si>
  <si>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</si>
  <si>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</si>
  <si>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</si>
  <si>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</si>
  <si>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</si>
  <si>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</si>
  <si>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</si>
  <si>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</si>
  <si>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</si>
  <si>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</si>
  <si>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</si>
  <si>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</si>
  <si>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</si>
  <si>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</si>
  <si>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</si>
  <si>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</si>
  <si>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</si>
  <si>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</si>
  <si>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</si>
  <si>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</si>
  <si>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</si>
  <si>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</si>
  <si>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</si>
  <si>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</si>
  <si>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</si>
  <si>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</si>
  <si>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</si>
  <si>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</si>
  <si>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</si>
  <si>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</si>
  <si>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</si>
  <si>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</si>
  <si>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</si>
  <si>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</si>
  <si>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</si>
  <si>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</si>
  <si>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</si>
  <si>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</si>
  <si>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</si>
  <si>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</si>
  <si>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</si>
  <si>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</si>
  <si>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</si>
  <si>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</si>
  <si>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</si>
  <si>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</si>
  <si>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</si>
  <si>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</si>
  <si>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</si>
  <si>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</si>
  <si>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</si>
  <si>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</si>
  <si>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</si>
  <si>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</si>
  <si>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</si>
  <si>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</si>
  <si>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</si>
  <si>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</si>
  <si>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</si>
  <si>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</si>
  <si>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</si>
  <si>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</si>
  <si>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</si>
  <si>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</si>
  <si>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</si>
  <si>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</si>
  <si>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</si>
  <si>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</si>
  <si>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</si>
  <si>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</si>
  <si>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</si>
  <si>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</si>
  <si>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</si>
  <si>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</si>
  <si>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</si>
  <si>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</si>
  <si>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</si>
  <si>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</si>
  <si>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</si>
  <si>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</si>
  <si>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</si>
  <si>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</si>
  <si>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</si>
  <si>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</si>
  <si>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</si>
  <si>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</si>
  <si>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</si>
  <si>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</si>
  <si>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</si>
  <si>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</si>
  <si>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</si>
  <si>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</si>
  <si>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</si>
  <si>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</si>
  <si>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</si>
  <si>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</si>
  <si>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</si>
  <si>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</si>
  <si>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</si>
  <si>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</si>
  <si>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</si>
  <si>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</si>
  <si>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</si>
  <si>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</si>
  <si>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</si>
  <si>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</si>
  <si>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</si>
  <si>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</si>
  <si>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</si>
  <si>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</si>
  <si>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</si>
  <si>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</si>
  <si>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</si>
  <si>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</si>
  <si>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</si>
  <si>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</si>
  <si>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</si>
  <si>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</si>
  <si>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</si>
  <si>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</si>
  <si>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</si>
  <si>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</si>
  <si>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</si>
  <si>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</si>
  <si>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</si>
  <si>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</si>
  <si>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</si>
  <si>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</si>
  <si>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</si>
  <si>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</si>
  <si>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</si>
  <si>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</si>
  <si>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</si>
  <si>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</si>
  <si>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</si>
  <si>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</si>
  <si>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</si>
  <si>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</si>
  <si>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</si>
  <si>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</si>
  <si>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</si>
  <si>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</si>
  <si>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</si>
  <si>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</si>
  <si>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</si>
  <si>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</si>
  <si>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</si>
  <si>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</si>
  <si>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</si>
  <si>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</si>
  <si>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</si>
  <si>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</si>
  <si>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</si>
  <si>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</si>
  <si>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</si>
  <si>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</si>
  <si>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</si>
  <si>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</si>
  <si>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</si>
  <si>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</si>
  <si>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</si>
  <si>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</si>
  <si>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</si>
  <si>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</si>
  <si>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</si>
  <si>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</si>
  <si>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</si>
  <si>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</si>
  <si>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</si>
  <si>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</si>
  <si>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</si>
  <si>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</si>
  <si>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</si>
  <si>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</si>
  <si>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</si>
  <si>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</si>
  <si>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</si>
  <si>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</si>
  <si>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</si>
  <si>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</si>
  <si>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</si>
  <si>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</si>
  <si>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</si>
  <si>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</si>
  <si>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</si>
  <si>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</si>
  <si>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</si>
  <si>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</si>
  <si>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</si>
  <si>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</si>
  <si>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</si>
  <si>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</si>
  <si>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</si>
  <si>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</si>
  <si>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</si>
  <si>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</si>
  <si>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</si>
  <si>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</si>
  <si>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</si>
  <si>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</si>
  <si>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</si>
  <si>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</si>
  <si>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</si>
  <si>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</si>
  <si>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</si>
  <si>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</si>
  <si>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</si>
  <si>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</si>
  <si>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</si>
  <si>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</si>
  <si>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</si>
  <si>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</si>
  <si>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</si>
  <si>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</si>
  <si>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</si>
  <si>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</si>
  <si>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</si>
  <si>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</si>
  <si>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</si>
  <si>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</si>
  <si>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</si>
  <si>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</si>
  <si>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</si>
  <si>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</si>
  <si>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</si>
  <si>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</si>
  <si>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</si>
  <si>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</si>
  <si>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</si>
  <si>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</si>
  <si>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</si>
  <si>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</si>
  <si>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</si>
  <si>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</si>
  <si>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</si>
  <si>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</si>
  <si>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</si>
  <si>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</si>
  <si>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</si>
  <si>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</si>
  <si>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</si>
  <si>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</si>
  <si>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</si>
  <si>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</si>
  <si>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</si>
  <si>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</si>
  <si>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</si>
  <si>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</si>
  <si>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</si>
  <si>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</si>
  <si>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</si>
  <si>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</si>
  <si>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</si>
  <si>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</si>
  <si>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</si>
  <si>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</si>
  <si>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</si>
  <si>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</si>
  <si>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</si>
  <si>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</si>
  <si>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</si>
  <si>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</si>
  <si>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</si>
  <si>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</si>
  <si>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</si>
  <si>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</si>
  <si>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</si>
  <si>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</si>
  <si>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</si>
  <si>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</si>
  <si>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</si>
  <si>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</si>
  <si>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</si>
  <si>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</si>
  <si>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</si>
  <si>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</si>
  <si>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</si>
  <si>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</si>
  <si>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</si>
  <si>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</si>
  <si>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</si>
  <si>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</si>
  <si>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</si>
  <si>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</si>
  <si>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</si>
  <si>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</si>
  <si>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</si>
  <si>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</si>
  <si>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</si>
  <si>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</si>
  <si>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</si>
  <si>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</si>
  <si>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</si>
  <si>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</si>
  <si>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</si>
  <si>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</si>
  <si>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</si>
  <si>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</si>
  <si>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</si>
  <si>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</si>
  <si>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</si>
  <si>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</si>
  <si>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</si>
  <si>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</si>
  <si>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</si>
  <si>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</si>
  <si>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</si>
  <si>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</si>
  <si>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</si>
  <si>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</si>
  <si>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</si>
  <si>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</si>
  <si>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</si>
  <si>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</si>
  <si>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</si>
  <si>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</si>
  <si>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</si>
  <si>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</si>
  <si>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</si>
  <si>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</si>
  <si>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</si>
  <si>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</si>
  <si>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</si>
  <si>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</si>
  <si>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</si>
  <si>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</si>
  <si>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</si>
  <si>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</si>
  <si>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</si>
  <si>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</si>
  <si>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</si>
  <si>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</si>
  <si>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</si>
  <si>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</si>
  <si>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</si>
  <si>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</si>
  <si>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</si>
  <si>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</si>
  <si>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</si>
  <si>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</si>
  <si>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</si>
  <si>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</si>
  <si>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</si>
  <si>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</si>
  <si>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</si>
  <si>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</si>
  <si>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</si>
  <si>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</si>
  <si>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</si>
  <si>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</si>
  <si>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</si>
  <si>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</si>
  <si>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</si>
  <si>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</si>
  <si>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</si>
  <si>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</si>
  <si>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</si>
  <si>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</si>
  <si>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</si>
  <si>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</si>
  <si>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</si>
  <si>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</si>
  <si>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</si>
  <si>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</si>
  <si>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</si>
  <si>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</si>
  <si>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</si>
  <si>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</si>
  <si>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</si>
  <si>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</si>
  <si>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</si>
  <si>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</si>
  <si>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</si>
  <si>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</si>
  <si>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</si>
  <si>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</si>
  <si>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</si>
  <si>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</si>
  <si>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</si>
  <si>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</si>
  <si>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</si>
  <si>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</si>
  <si>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</si>
  <si>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</si>
  <si>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</si>
  <si>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</si>
  <si>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</si>
  <si>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</si>
  <si>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</si>
  <si>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</si>
  <si>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</si>
  <si>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</si>
  <si>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</si>
  <si>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</si>
  <si>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</si>
  <si>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</si>
  <si>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</si>
  <si>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</si>
  <si>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</si>
  <si>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</si>
  <si>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</si>
  <si>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</si>
  <si>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</si>
  <si>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</si>
  <si>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</si>
  <si>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</si>
  <si>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</si>
  <si>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</si>
  <si>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</si>
  <si>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</si>
  <si>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</si>
  <si>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</si>
  <si>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</si>
  <si>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</si>
  <si>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</si>
  <si>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</si>
  <si>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</si>
  <si>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</si>
  <si>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</si>
  <si>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</si>
  <si>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</si>
  <si>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</si>
  <si>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</si>
  <si>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</si>
  <si>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</si>
  <si>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</si>
  <si>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</si>
  <si>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</si>
  <si>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</si>
  <si>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</si>
  <si>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</si>
  <si>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</si>
  <si>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</si>
  <si>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</si>
  <si>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</si>
  <si>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</si>
  <si>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</si>
  <si>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</si>
  <si>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</si>
  <si>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</si>
  <si>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</si>
  <si>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</si>
  <si>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</si>
  <si>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</si>
  <si>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</si>
  <si>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</si>
  <si>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</si>
  <si>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</si>
  <si>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</si>
  <si>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</si>
  <si>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</si>
  <si>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</si>
  <si>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</si>
  <si>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</si>
  <si>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</si>
  <si>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</si>
  <si>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</si>
  <si>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</si>
  <si>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</si>
  <si>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</si>
  <si>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</si>
  <si>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</si>
  <si>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</si>
  <si>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</si>
  <si>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</si>
  <si>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</si>
  <si>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</si>
  <si>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</si>
  <si>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</si>
  <si>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</si>
  <si>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</si>
  <si>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</si>
  <si>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</si>
  <si>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</si>
  <si>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</si>
  <si>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</si>
  <si>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</si>
  <si>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</si>
  <si>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</si>
  <si>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</si>
  <si>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</si>
  <si>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</si>
  <si>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</si>
  <si>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</si>
  <si>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</si>
  <si>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</si>
  <si>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</si>
  <si>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</si>
  <si>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</si>
  <si>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</si>
  <si>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</si>
  <si>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</si>
  <si>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</si>
  <si>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</si>
  <si>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</si>
  <si>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</si>
  <si>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</si>
  <si>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</si>
  <si>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</si>
  <si>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</si>
  <si>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</si>
  <si>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</si>
  <si>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</si>
  <si>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</si>
  <si>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</si>
  <si>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</si>
  <si>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</si>
  <si>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</si>
  <si>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</si>
  <si>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</si>
  <si>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</si>
  <si>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</si>
  <si>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</si>
  <si>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</si>
  <si>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</si>
  <si>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</si>
  <si>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</si>
  <si>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</si>
  <si>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</si>
  <si>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</si>
  <si>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</si>
  <si>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</si>
  <si>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</si>
  <si>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</si>
  <si>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</si>
  <si>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</si>
  <si>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</si>
  <si>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</si>
  <si>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</si>
  <si>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</si>
  <si>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</si>
  <si>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</si>
  <si>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</si>
  <si>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</si>
  <si>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</si>
  <si>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</si>
  <si>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</si>
  <si>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</si>
  <si>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</si>
  <si>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</si>
  <si>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</si>
  <si>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</si>
  <si>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</si>
  <si>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</si>
  <si>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</si>
  <si>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</si>
  <si>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</si>
  <si>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</si>
  <si>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</si>
  <si>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</si>
  <si>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</si>
  <si>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</si>
  <si>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</si>
  <si>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</si>
  <si>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</si>
  <si>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</si>
  <si>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</si>
  <si>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</si>
  <si>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</si>
  <si>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</si>
  <si>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</si>
  <si>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</si>
  <si>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</si>
  <si>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</si>
  <si>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</si>
  <si>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</si>
  <si>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</si>
  <si>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</si>
  <si>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</si>
  <si>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</si>
  <si>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</si>
  <si>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</si>
  <si>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</si>
  <si>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</si>
  <si>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</si>
  <si>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</si>
  <si>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</si>
  <si>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</si>
  <si>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</si>
  <si>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</si>
  <si>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</si>
  <si>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</si>
  <si>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</si>
  <si>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</si>
  <si>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</si>
  <si>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</si>
  <si>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</si>
  <si>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</si>
  <si>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</si>
  <si>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</si>
  <si>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</si>
  <si>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</si>
  <si>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</si>
  <si>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</si>
  <si>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</si>
  <si>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</si>
  <si>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</si>
  <si>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</si>
  <si>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</si>
  <si>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</si>
  <si>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</si>
  <si>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</si>
  <si>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</si>
  <si>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</si>
  <si>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</si>
  <si>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</si>
  <si>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</si>
  <si>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</si>
  <si>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</si>
  <si>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</si>
  <si>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</si>
  <si>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</si>
  <si>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</si>
  <si>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</si>
  <si>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</si>
  <si>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</si>
  <si>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</si>
  <si>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</si>
  <si>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</si>
  <si>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</si>
  <si>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</si>
  <si>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</si>
  <si>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</si>
  <si>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</si>
  <si>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</si>
  <si>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</si>
  <si>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</si>
  <si>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</si>
  <si>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</si>
  <si>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</si>
  <si>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</si>
  <si>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</si>
  <si>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</si>
  <si>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</si>
  <si>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</si>
  <si>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</si>
  <si>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</si>
  <si>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</si>
  <si>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</si>
  <si>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</si>
  <si>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</si>
  <si>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</si>
  <si>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</si>
  <si>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</si>
  <si>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</si>
  <si>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</si>
  <si>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</si>
  <si>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</si>
  <si>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</si>
  <si>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</si>
  <si>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</si>
  <si>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</si>
  <si>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</si>
  <si>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</si>
  <si>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</si>
  <si>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</si>
  <si>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</si>
  <si>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</si>
  <si>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</si>
  <si>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</si>
  <si>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</si>
  <si>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</si>
  <si>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</si>
  <si>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</si>
  <si>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</si>
  <si>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</si>
  <si>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</si>
  <si>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</si>
  <si>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</si>
  <si>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</si>
  <si>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</si>
  <si>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</si>
  <si>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</si>
  <si>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</si>
  <si>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</si>
  <si>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</si>
  <si>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</si>
  <si>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</si>
  <si>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</si>
  <si>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</si>
  <si>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</si>
  <si>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</si>
  <si>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</si>
  <si>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</si>
  <si>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</si>
  <si>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</si>
  <si>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</si>
  <si>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</si>
  <si>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</si>
  <si>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</si>
  <si>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</si>
  <si>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</si>
  <si>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</si>
  <si>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</si>
  <si>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</si>
  <si>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</si>
  <si>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</si>
  <si>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</si>
  <si>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</si>
  <si>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</si>
  <si>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</si>
  <si>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</si>
  <si>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</si>
  <si>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</si>
  <si>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</si>
  <si>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</si>
  <si>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</si>
  <si>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</si>
  <si>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</si>
  <si>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</si>
  <si>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</si>
  <si>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</si>
  <si>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</si>
  <si>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</si>
  <si>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</si>
  <si>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</si>
  <si>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</si>
  <si>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</si>
  <si>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</si>
  <si>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</si>
  <si>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</si>
  <si>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</si>
  <si>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</si>
  <si>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</si>
  <si>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</si>
  <si>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</si>
  <si>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</si>
  <si>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</si>
  <si>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</si>
  <si>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</si>
  <si>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</si>
  <si>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</si>
  <si>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</si>
  <si>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</si>
  <si>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</si>
  <si>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</si>
  <si>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</si>
  <si>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</si>
  <si>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</si>
  <si>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</si>
  <si>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</si>
  <si>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</si>
  <si>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</si>
  <si>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</si>
  <si>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</si>
  <si>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</si>
  <si>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</si>
  <si>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</si>
  <si>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</si>
  <si>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</si>
  <si>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</si>
  <si>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</si>
  <si>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</si>
  <si>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</si>
  <si>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</si>
  <si>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</si>
  <si>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</si>
  <si>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</si>
  <si>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</si>
  <si>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</si>
  <si>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</si>
  <si>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</si>
  <si>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</si>
  <si>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</si>
  <si>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</si>
  <si>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</si>
  <si>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</si>
  <si>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</si>
  <si>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</si>
  <si>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</si>
  <si>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</si>
  <si>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</si>
  <si>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</si>
  <si>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</si>
  <si>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</si>
  <si>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</si>
  <si>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</si>
  <si>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</si>
  <si>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</si>
  <si>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</si>
  <si>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</si>
  <si>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</si>
  <si>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</si>
  <si>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</si>
  <si>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</si>
  <si>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</si>
  <si>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</si>
  <si>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</si>
  <si>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</si>
  <si>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</si>
  <si>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</si>
  <si>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</si>
  <si>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</si>
  <si>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</si>
  <si>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</si>
  <si>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</si>
  <si>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</si>
  <si>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</si>
  <si>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</si>
  <si>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</si>
  <si>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</si>
  <si>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</si>
  <si>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</si>
  <si>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</si>
  <si>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</si>
  <si>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</si>
  <si>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</si>
  <si>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</si>
  <si>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</si>
  <si>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</si>
  <si>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</si>
  <si>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</si>
  <si>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</si>
  <si>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</si>
  <si>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</si>
  <si>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</si>
  <si>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</si>
  <si>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</si>
  <si>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</si>
  <si>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</si>
  <si>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</si>
  <si>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</si>
  <si>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</si>
  <si>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</si>
  <si>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</si>
  <si>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</si>
  <si>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</si>
  <si>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</si>
  <si>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</si>
  <si>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</si>
  <si>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</si>
  <si>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</si>
  <si>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</si>
  <si>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</si>
  <si>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</si>
  <si>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</si>
  <si>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</si>
  <si>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</si>
  <si>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</si>
  <si>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</si>
  <si>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</si>
  <si>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</si>
  <si>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</si>
  <si>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</si>
  <si>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</si>
  <si>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</si>
  <si>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</si>
  <si>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</si>
  <si>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</si>
  <si>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</si>
  <si>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</si>
  <si>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</si>
  <si>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</si>
  <si>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</si>
  <si>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</si>
  <si>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</si>
  <si>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</si>
  <si>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</si>
  <si>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</si>
  <si>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</si>
  <si>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</si>
  <si>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</si>
  <si>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</si>
  <si>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</si>
  <si>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</si>
  <si>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</si>
  <si>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</si>
  <si>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</si>
  <si>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</si>
  <si>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</si>
  <si>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</si>
  <si>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</si>
  <si>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</si>
  <si>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</si>
  <si>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</si>
  <si>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</si>
  <si>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</si>
  <si>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</si>
  <si>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</si>
  <si>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</si>
  <si>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</si>
  <si>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</si>
  <si>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</si>
  <si>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</si>
  <si>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</si>
  <si>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</si>
  <si>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</si>
  <si>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</si>
  <si>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</si>
  <si>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</si>
  <si>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</si>
  <si>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</si>
  <si>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</si>
  <si>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</si>
  <si>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</si>
  <si>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</si>
  <si>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</si>
  <si>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</si>
  <si>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</si>
  <si>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</si>
  <si>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</si>
  <si>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</si>
  <si>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</si>
  <si>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</si>
  <si>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</si>
  <si>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</si>
  <si>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</si>
  <si>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</si>
  <si>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</si>
  <si>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</si>
  <si>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</si>
  <si>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</si>
  <si>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</si>
  <si>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</si>
  <si>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</si>
  <si>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</si>
  <si>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</si>
  <si>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</si>
  <si>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</si>
  <si>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</si>
  <si>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</si>
  <si>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</si>
  <si>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</si>
  <si>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</si>
  <si>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</si>
  <si>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</si>
  <si>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</si>
  <si>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</si>
  <si>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</si>
  <si>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</si>
  <si>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</si>
  <si>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</si>
  <si>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</si>
  <si>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</si>
  <si>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</si>
  <si>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</si>
  <si>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</si>
  <si>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</si>
  <si>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</si>
  <si>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</si>
  <si>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</si>
  <si>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</si>
  <si>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</si>
  <si>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</si>
  <si>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</si>
  <si>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</si>
  <si>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</si>
  <si>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</si>
  <si>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</si>
  <si>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</si>
  <si>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</si>
  <si>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</si>
  <si>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</si>
  <si>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</si>
  <si>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</si>
  <si>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</si>
  <si>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</si>
  <si>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</si>
  <si>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</si>
  <si>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</si>
  <si>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</si>
  <si>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</si>
  <si>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</si>
  <si>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</si>
  <si>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</si>
  <si>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</si>
  <si>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</si>
  <si>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</si>
  <si>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</si>
  <si>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</si>
  <si>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</si>
  <si>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</si>
  <si>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</si>
  <si>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</si>
  <si>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</si>
  <si>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</si>
  <si>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</si>
  <si>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</si>
  <si>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</si>
  <si>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</si>
  <si>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</si>
  <si>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</si>
  <si>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</si>
  <si>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</si>
  <si>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</si>
  <si>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</si>
  <si>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</si>
  <si>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</si>
  <si>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</si>
  <si>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</si>
  <si>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</si>
  <si>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</si>
  <si>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</si>
  <si>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</si>
  <si>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</si>
  <si>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</si>
  <si>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</si>
  <si>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</si>
  <si>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</si>
  <si>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</si>
  <si>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</si>
  <si>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</si>
  <si>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</si>
  <si>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</si>
  <si>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</si>
  <si>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</si>
  <si>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</si>
  <si>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</si>
  <si>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</si>
  <si>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</si>
  <si>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</si>
  <si>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</si>
  <si>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</si>
  <si>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</si>
  <si>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</si>
  <si>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</si>
  <si>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</si>
  <si>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</si>
  <si>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</si>
  <si>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</si>
  <si>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</si>
  <si>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</si>
  <si>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</si>
  <si>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</si>
  <si>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</si>
  <si>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</si>
  <si>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</si>
  <si>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</si>
  <si>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</si>
  <si>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</si>
  <si>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</si>
  <si>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</si>
  <si>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</si>
  <si>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</si>
  <si>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</si>
  <si>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</si>
  <si>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</si>
  <si>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</si>
  <si>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</si>
  <si>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</si>
  <si>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</si>
  <si>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</si>
  <si>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</si>
  <si>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</si>
  <si>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</si>
  <si>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</si>
  <si>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</si>
  <si>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</si>
  <si>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</si>
  <si>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</si>
  <si>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</si>
  <si>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</si>
  <si>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</si>
  <si>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</si>
  <si>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</si>
  <si>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</si>
  <si>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</si>
  <si>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</si>
  <si>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</si>
  <si>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</si>
  <si>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</si>
  <si>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</si>
  <si>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</si>
  <si>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</si>
  <si>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</si>
  <si>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</si>
  <si>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</si>
  <si>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</si>
  <si>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</si>
  <si>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</si>
  <si>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</si>
  <si>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</si>
  <si>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</si>
  <si>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</si>
  <si>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</si>
  <si>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</si>
  <si>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</si>
  <si>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</si>
  <si>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</si>
  <si>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</si>
  <si>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</si>
  <si>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</si>
  <si>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</si>
  <si>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</si>
  <si>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</si>
  <si>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</si>
  <si>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</si>
  <si>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</si>
  <si>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</si>
  <si>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</si>
  <si>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</si>
  <si>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</si>
  <si>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</si>
  <si>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</si>
  <si>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</si>
  <si>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</si>
  <si>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</si>
  <si>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</si>
  <si>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</si>
  <si>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</si>
  <si>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</si>
  <si>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</si>
  <si>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</si>
  <si>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</si>
  <si>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</si>
  <si>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</si>
  <si>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</si>
  <si>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</si>
  <si>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</si>
  <si>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</si>
  <si>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</si>
  <si>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</si>
  <si>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</si>
  <si>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</si>
  <si>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</si>
  <si>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</si>
  <si>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</si>
  <si>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</si>
  <si>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</si>
  <si>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</si>
  <si>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</si>
  <si>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</si>
  <si>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</si>
  <si>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</si>
  <si>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</si>
  <si>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</si>
  <si>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</si>
  <si>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</si>
  <si>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</si>
  <si>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</si>
  <si>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</si>
  <si>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</si>
  <si>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</si>
  <si>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</si>
  <si>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</si>
  <si>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</si>
  <si>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</si>
  <si>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</si>
  <si>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</si>
  <si>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</si>
  <si>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</si>
  <si>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</si>
  <si>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</si>
  <si>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</si>
  <si>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</si>
  <si>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</si>
  <si>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</si>
  <si>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</si>
  <si>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</si>
  <si>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</si>
  <si>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</si>
  <si>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</si>
  <si>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</si>
  <si>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</si>
  <si>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</si>
  <si>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</si>
  <si>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</si>
  <si>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</si>
  <si>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</si>
  <si>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</si>
  <si>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</si>
  <si>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</si>
  <si>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</si>
  <si>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</si>
  <si>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</si>
  <si>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</si>
  <si>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</si>
  <si>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</si>
  <si>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</si>
  <si>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</si>
  <si>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</si>
  <si>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</si>
  <si>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</si>
  <si>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</si>
  <si>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</si>
  <si>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</si>
  <si>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</si>
  <si>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</si>
  <si>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</si>
  <si>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</si>
  <si>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</si>
  <si>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</si>
  <si>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</si>
  <si>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</si>
  <si>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</si>
  <si>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</si>
  <si>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</si>
  <si>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</si>
  <si>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</si>
  <si>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</si>
  <si>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</si>
  <si>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</si>
  <si>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</si>
  <si>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</si>
  <si>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</si>
  <si>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</si>
  <si>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</si>
  <si>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</si>
  <si>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</si>
  <si>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</si>
  <si>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</si>
  <si>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</si>
  <si>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</si>
  <si>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</si>
  <si>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</si>
  <si>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</si>
  <si>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</si>
  <si>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</si>
  <si>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</si>
  <si>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</si>
  <si>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</si>
  <si>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</si>
  <si>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</si>
  <si>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</si>
  <si>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</si>
  <si>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</si>
  <si>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</si>
  <si>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</si>
  <si>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</si>
  <si>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</si>
  <si>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</si>
  <si>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</si>
  <si>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</si>
  <si>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</si>
  <si>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</si>
  <si>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</si>
  <si>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</si>
  <si>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</si>
  <si>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</si>
  <si>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</si>
  <si>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</si>
  <si>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</si>
  <si>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</si>
  <si>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</si>
  <si>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</si>
  <si>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</si>
  <si>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</si>
  <si>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</si>
  <si>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</si>
  <si>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</si>
  <si>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</si>
  <si>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</si>
  <si>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</si>
  <si>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</si>
  <si>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</si>
  <si>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</si>
  <si>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</si>
  <si>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</si>
  <si>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</si>
  <si>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</si>
  <si>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</si>
  <si>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</si>
  <si>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</si>
  <si>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</si>
  <si>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</si>
  <si>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</si>
  <si>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</si>
  <si>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</si>
  <si>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</si>
  <si>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</si>
  <si>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</si>
  <si>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</si>
  <si>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</si>
  <si>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</si>
  <si>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</si>
  <si>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</si>
  <si>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</si>
  <si>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</si>
  <si>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</si>
  <si>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</si>
  <si>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</si>
  <si>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</si>
  <si>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</si>
  <si>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</si>
  <si>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</si>
  <si>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</si>
  <si>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</si>
  <si>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</si>
  <si>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</si>
  <si>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</si>
  <si>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</si>
  <si>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</si>
  <si>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</si>
  <si>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</si>
  <si>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</si>
  <si>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</si>
  <si>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</si>
  <si>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</si>
  <si>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</si>
  <si>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</si>
  <si>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</si>
  <si>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</si>
  <si>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</si>
  <si>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</si>
  <si>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</si>
  <si>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</si>
  <si>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</si>
  <si>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</si>
  <si>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</si>
  <si>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</si>
  <si>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</si>
  <si>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</si>
  <si>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</si>
  <si>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</si>
  <si>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</si>
  <si>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</si>
  <si>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</si>
  <si>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</si>
  <si>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</si>
  <si>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</si>
  <si>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</si>
  <si>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</si>
  <si>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</si>
  <si>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</si>
  <si>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</si>
  <si>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</si>
  <si>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</si>
  <si>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</si>
  <si>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</si>
  <si>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</si>
  <si>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</si>
  <si>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</si>
  <si>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</si>
  <si>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</si>
  <si>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</si>
  <si>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</si>
  <si>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</si>
  <si>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</si>
  <si>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</si>
  <si>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</si>
  <si>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</si>
  <si>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</si>
  <si>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</si>
  <si>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</si>
  <si>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</si>
  <si>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</si>
  <si>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</si>
  <si>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</si>
  <si>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</si>
  <si>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</si>
  <si>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</si>
  <si>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</si>
  <si>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</si>
  <si>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</si>
  <si>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</si>
  <si>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</si>
  <si>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</si>
  <si>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</si>
  <si>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</si>
  <si>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</si>
  <si>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</si>
  <si>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</si>
  <si>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</si>
  <si>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</si>
  <si>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</si>
  <si>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</si>
  <si>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</si>
  <si>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</si>
  <si>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</si>
  <si>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</si>
  <si>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</si>
  <si>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</si>
  <si>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</si>
  <si>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</si>
  <si>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</si>
  <si>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</si>
  <si>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</si>
  <si>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</si>
  <si>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</si>
  <si>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</si>
  <si>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</si>
  <si>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</si>
  <si>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</si>
  <si>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</si>
  <si>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</si>
  <si>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</si>
  <si>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</si>
  <si>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</si>
  <si>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</si>
  <si>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</si>
  <si>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</si>
  <si>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</si>
  <si>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</si>
  <si>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</si>
  <si>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</si>
  <si>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</si>
  <si>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</si>
  <si>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</si>
  <si>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</si>
  <si>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</si>
  <si>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</si>
  <si>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</si>
  <si>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</si>
  <si>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</si>
  <si>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</si>
  <si>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</si>
  <si>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</si>
  <si>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</si>
  <si>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</si>
  <si>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</si>
  <si>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</si>
  <si>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</si>
  <si>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</si>
  <si>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</si>
  <si>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</si>
  <si>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</si>
  <si>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</si>
  <si>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</si>
  <si>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</si>
  <si>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</si>
  <si>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</si>
  <si>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</si>
  <si>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</si>
  <si>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</si>
  <si>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</si>
  <si>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</si>
  <si>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</si>
  <si>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</si>
  <si>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</si>
  <si>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</si>
  <si>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</si>
  <si>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</si>
  <si>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</si>
  <si>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</si>
  <si>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</si>
  <si>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</si>
  <si>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</si>
  <si>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</si>
  <si>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</si>
  <si>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</si>
  <si>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</si>
  <si>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</si>
  <si>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</si>
  <si>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</si>
  <si>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</si>
  <si>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</si>
  <si>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</si>
  <si>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</si>
  <si>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</si>
  <si>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</si>
  <si>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</si>
  <si>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</si>
  <si>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</si>
  <si>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</si>
  <si>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</si>
  <si>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</si>
  <si>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</si>
  <si>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</si>
  <si>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</si>
  <si>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</si>
  <si>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</si>
  <si>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</si>
  <si>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</si>
  <si>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</si>
  <si>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</si>
  <si>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</si>
  <si>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</si>
  <si>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</si>
  <si>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</si>
  <si>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</si>
  <si>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</si>
  <si>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</si>
  <si>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</si>
  <si>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</si>
  <si>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</si>
  <si>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</si>
  <si>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</si>
  <si>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</si>
  <si>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</si>
  <si>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</si>
  <si>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</si>
  <si>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</si>
  <si>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</si>
  <si>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</si>
  <si>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</si>
  <si>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</si>
  <si>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</si>
  <si>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</si>
  <si>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</si>
  <si>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</si>
  <si>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</si>
  <si>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</si>
  <si>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</si>
  <si>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</si>
  <si>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</si>
  <si>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</si>
  <si>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</si>
  <si>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</si>
  <si>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</si>
  <si>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</si>
  <si>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</si>
  <si>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</si>
  <si>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</si>
  <si>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</si>
  <si>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</si>
  <si>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</si>
  <si>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</si>
  <si>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</si>
  <si>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</si>
  <si>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</si>
  <si>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</si>
  <si>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</si>
  <si>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</si>
  <si>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</si>
  <si>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</si>
  <si>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</si>
  <si>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</si>
  <si>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</si>
  <si>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</si>
  <si>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</si>
  <si>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</si>
  <si>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</si>
  <si>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</si>
  <si>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</si>
  <si>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</si>
  <si>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</si>
  <si>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</si>
  <si>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</si>
  <si>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</si>
  <si>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</si>
  <si>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</si>
  <si>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</si>
  <si>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</si>
  <si>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</si>
  <si>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</si>
  <si>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</si>
  <si>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</si>
  <si>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</si>
  <si>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</si>
  <si>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</si>
  <si>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</si>
  <si>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</si>
  <si>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</si>
  <si>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</si>
  <si>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</si>
  <si>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</si>
  <si>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TT-20251022-01784</t>
  </si>
  <si>
    <t>PCM-20251022-00001878</t>
  </si>
  <si>
    <t xml:space="preserve">3G Flapping due to REC module issue, 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</si>
</sst>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8" dataDxfId="47" headerRowBorderDxfId="45" tableBorderDxfId="46" totalsRowBorderDxfId="44">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5" totalsRowShown="0" headerRowDxfId="31" dataDxfId="30" headerRowBorderDxfId="28" tableBorderDxfId="29">
  <autoFilter ref="A1:L5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289.89774363426113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9.402755208335293</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45952.846169560187</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45952.846169560187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45952.846169560187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45952.846169560187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45952.846169560187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45952.846169560187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45952.846169560187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45952.846169560187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45952.846169560187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45952.846169560187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45952.846169560187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45952.846169560187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45952.846169560187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45952.846169560187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45952.846169560187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45952.846169560187</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45952.846169560187</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45952.846169560187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45952.846169560187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45952.846169560187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45952.846169560187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45952.846169560187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45952.846169560187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45952.846169560187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45952.846169560187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45952.846169560187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45952.846169560187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45952.846169560187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45952.846169560187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45952.846169560187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45952.846169560187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45952.846169560187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45952.846169560187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45952.846169560187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45952.846169560187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45952.846169560187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45952.846169560187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45952.846169560187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45952.846169560187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45952.846169560187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45952.846169560187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45952.846169560187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45952.846169560187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45952.846169560187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45952.846169560187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45952.846169560187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45952.846169560187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45952.846169560187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45952.846169560187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45952.846169560187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45952.846169560187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45952.846169560187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45952.846169560187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45952.846169560187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45952.846169560187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45952.846169560187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45952.846169560187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45952.846169560187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45952.846169560187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45952.846169560187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45952.846169560187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45952.846169560187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45952.846169560187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45952.846169560187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45952.846169560187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45952.846169560187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45952.846169560187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45952.846169560187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45952.846169560187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45952.846169560187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45952.846169560187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45952.846169560187</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45952.846169560187</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691993B1-3412-4645-A8EB-922E5F4EC423}"/>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127.8463315972258</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8.3503940972223063</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45952.846169560187</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45952.846169560187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45952.846169560187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45952.846169560187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45952.846169560187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45952.846169560187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45952.846169560187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45952.846169560187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45952.846169560187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45952.846169560187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45952.846169560187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45952.846169560187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45952.846169560187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45952.846169560187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45952.846169560187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45952.846169560187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45952.846169560187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45952.846169560187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45952.846169560187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45952.846169560187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45952.846169560187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45952.846169560187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45952.846169560187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45952.846169560187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45952.846169560187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45952.846169560187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45952.846169560187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45952.846169560187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45952.846169560187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45952.846169560187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45952.846169560187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45952.846169560187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45952.846169560187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45952.846169560187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45952.846169560187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45952.846169560187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45952.846169560187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45952.846169560187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45952.846169560187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45952.846169560187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45952.846169560187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45952.846169560187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45952.846169560187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45952.846169560187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45952.846169560187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45952.846169560187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45952.846169560187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45952.846169560187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45952.846169560187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45952.846169560187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45952.846169560187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45952.846169560187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45952.846169560187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45952.846169560187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45952.846169560187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45952.846169560187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45952.846169560187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45952.846169560187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45952.846169560187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45952.846169560187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45952.846169560187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45952.846169560187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45952.846169560187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45952.846169560187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45952.846169560187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45952.846169560187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45952.846169560187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45952.846169560187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45952.846169560187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45952.846169560187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45952.846169560187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45952.846169560187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45952.846169560187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45952.846169560187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45952.846169560187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45952.846169560187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45952.846169560187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45952.846169560187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45952.846169560187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45952.846169560187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45952.846169560187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45952.846169560187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45952.846169560187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45952.846169560187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45952.846169560187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45952.846169560187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45952.846169560187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45952.846169560187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45952.846169560187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45952.846169560187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45952.846169560187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45952.846169560187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45952.846169560187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45952.846169560187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45952.846169560187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45952.846169560187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45952.846169560187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45952.846169560187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45952.846169560187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45952.846169560187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45952.846169560187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45952.846169560187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45952.846169560187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45952.846169560187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45952.846169560187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45952.846169560187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45952.846169560187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45952.846169560187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45952.846169560187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45952.846169560187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45952.846169560187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45952.846169560187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45952.846169560187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45952.846169560187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45952.846169560187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45952.846169560187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45952.846169560187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45952.846169560187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45952.846169560187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45952.846169560187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45952.846169560187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45952.846169560187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45952.846169560187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45952.846169560187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45952.846169560187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45952.846169560187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45952.846169560187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45952.846169560187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45952.846169560187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45952.846169560187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45952.846169560187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45952.846169560187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45952.846169560187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45952.846169560187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45952.846169560187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45952.846169560187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45952.846169560187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45952.846169560187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45952.846169560187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45952.846169560187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45952.846169560187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45952.846169560187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45952.846169560187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45952.846169560187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45952.846169560187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45952.846169560187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45952.846169560187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45952.846169560187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45952.846169560187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45952.846169560187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45952.846169560187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45952.846169560187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45952.846169560187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45952.846169560187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45952.846169560187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45952.846169560187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45952.846169560187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45952.846169560187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45952.846169560187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45952.846169560187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45952.846169560187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45952.846169560187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45952.846169560187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45952.846169560187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45952.846169560187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45952.846169560187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45952.846169560187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45952.846169560187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45952.846169560187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45952.846169560187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45952.846169560187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45952.846169560187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45952.846169560187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45952.846169560187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45952.846169560187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45952.846169560187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45952.846169560187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45952.846169560187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45952.846169560187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45952.846169560187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45952.846169560187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45952.846169560187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45952.846169560187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45952.846169560187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45952.846169560187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45952.846169560187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45952.846169560187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45952.846169560187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45952.846169560187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45952.846169560187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45952.846169560187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45952.846169560187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45952.846169560187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45952.846169560187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45952.846169560187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45952.846169560187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45952.846169560187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45952.846169560187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45952.846169560187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45952.846169560187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45952.846169560187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45952.846169560187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45952.846169560187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45952.846169560187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45952.846169560187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45952.846169560187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45952.846169560187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45952.846169560187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45952.846169560187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45952.846169560187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45952.846169560187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45952.846169560187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45952.846169560187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45952.846169560187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45952.846169560187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45952.846169560187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45952.846169560187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45952.846169560187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45952.846169560187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45952.846169560187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45952.846169560187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45952.846169560187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45952.846169560187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45952.846169560187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45952.846169560187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45952.846169560187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45952.846169560187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45952.846169560187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45952.846169560187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45952.846169560187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45952.846169560187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45952.846169560187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45952.846169560187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45952.846169560187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45952.846169560187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45952.846169560187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45952.846169560187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45952.846169560187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45952.846169560187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45952.846169560187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45952.846169560187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45952.846169560187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45952.846169560187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45952.846169560187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45952.846169560187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45952.846169560187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45952.846169560187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45952.846169560187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45952.846169560187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45952.846169560187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45952.846169560187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45952.846169560187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45952.846169560187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45952.846169560187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45952.846169560187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45952.846169560187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45952.846169560187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45952.846169560187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45952.846169560187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45952.846169560187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45952.846169560187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45952.846169560187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45952.846169560187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45952.846169560187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45952.846169560187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45952.846169560187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45952.846169560187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45952.846169560187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45952.846169560187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45952.846169560187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45952.846169560187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45952.846169560187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45952.846169560187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45952.846169560187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45952.846169560187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45952.846169560187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45952.846169560187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45952.846169560187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45952.846169560187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45952.846169560187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45952.846169560187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45952.846169560187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45952.846169560187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45952.846169560187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45952.846169560187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45952.846169560187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45952.846169560187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45952.846169560187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45952.846169560187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45952.846169560187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45952.846169560187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45952.846169560187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45952.846169560187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45952.846169560187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45952.846169560187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45952.846169560187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45952.846169560187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45952.846169560187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45952.846169560187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45952.846169560187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45952.846169560187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45952.846169560187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45952.846169560187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45952.846169560187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45952.846169560187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45952.846169560187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45952.846169560187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45952.846169560187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45952.846169560187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45952.846169560187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45952.846169560187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45952.846169560187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45952.846169560187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45952.846169560187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45952.846169560187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45952.846169560187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45952.846169560187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45952.846169560187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45952.846169560187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45952.846169560187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45952.846169560187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45952.846169560187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45952.846169560187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45952.846169560187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45952.846169560187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45952.846169560187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45952.846169560187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45952.846169560187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45952.846169560187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45952.846169560187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45952.846169560187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45952.846169560187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45952.846169560187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45952.846169560187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45952.846169560187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45952.846169560187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45952.846169560187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45952.846169560187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45952.846169560187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45952.846169560187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45952.846169560187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45952.846169560187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45952.846169560187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45952.846169560187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45952.846169560187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45952.846169560187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45952.846169560187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45952.846169560187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45952.846169560187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45952.846169560187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45952.846169560187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45952.846169560187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45952.846169560187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45952.846169560187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45952.846169560187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45952.846169560187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45952.846169560187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45952.846169560187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45952.846169560187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45952.846169560187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45952.846169560187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45952.846169560187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45952.846169560187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45952.846169560187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45952.846169560187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45952.846169560187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45952.846169560187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45952.846169560187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45952.846169560187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45952.846169560187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45952.846169560187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45952.846169560187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45952.846169560187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45952.846169560187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45952.846169560187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45952.846169560187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45952.846169560187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45952.846169560187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45952.846169560187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45952.846169560187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45952.846169560187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45952.846169560187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45952.846169560187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45952.846169560187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45952.846169560187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45952.846169560187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45952.846169560187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45952.846169560187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45952.846169560187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45952.846169560187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45952.846169560187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45952.846169560187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45952.846169560187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45952.846169560187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45952.846169560187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45952.846169560187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45952.846169560187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45952.846169560187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45952.846169560187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45952.846169560187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45952.846169560187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45952.846169560187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45952.846169560187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45952.846169560187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45952.846169560187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45952.846169560187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45952.846169560187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45952.846169560187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45952.846169560187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45952.846169560187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45952.846169560187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45952.846169560187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45952.846169560187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45952.846169560187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45952.846169560187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45952.846169560187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45952.846169560187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45952.846169560187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45952.846169560187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45952.846169560187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45952.846169560187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45952.846169560187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45952.846169560187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45952.846169560187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45952.846169560187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45952.846169560187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45952.846169560187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45952.846169560187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45952.846169560187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45952.846169560187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45952.846169560187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45952.846169560187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45952.846169560187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45952.846169560187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45952.846169560187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45952.846169560187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45952.846169560187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45952.846169560187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45952.846169560187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45952.846169560187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45952.846169560187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45952.846169560187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45952.846169560187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45952.846169560187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45952.846169560187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45952.846169560187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45952.846169560187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45952.846169560187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45952.846169560187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45952.846169560187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45952.846169560187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45952.846169560187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45952.846169560187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45952.846169560187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45952.846169560187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45952.846169560187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45952.846169560187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45952.846169560187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45952.846169560187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45952.846169560187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45952.846169560187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45952.846169560187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45952.846169560187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45952.846169560187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45952.846169560187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45952.846169560187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45952.846169560187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45952.846169560187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45952.846169560187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45952.846169560187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45952.846169560187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45952.846169560187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45952.846169560187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45952.846169560187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45952.846169560187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45952.846169560187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45952.846169560187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45952.846169560187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45952.846169560187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45952.846169560187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45952.846169560187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45952.846169560187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45952.846169560187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45952.846169560187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45952.846169560187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45952.846169560187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45952.846169560187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45952.846169560187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45952.846169560187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45952.846169560187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45952.846169560187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45952.846169560187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45952.846169560187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45952.846169560187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45952.846169560187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45952.846169560187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45952.846169560187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45952.846169560187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45952.846169560187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45952.846169560187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45952.846169560187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45952.846169560187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45952.846169560187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45952.846169560187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45952.846169560187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45952.846169560187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45952.846169560187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45952.846169560187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45952.846169560187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45952.846169560187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45952.846169560187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45952.846169560187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45952.846169560187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45952.846169560187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45952.846169560187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45952.846169560187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45952.846169560187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45952.846169560187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45952.846169560187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45952.846169560187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45952.846169560187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45952.846169560187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45952.846169560187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45952.846169560187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45952.846169560187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45952.846169560187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45952.846169560187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45952.846169560187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45952.846169560187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45952.846169560187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45952.846169560187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45952.846169560187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45952.846169560187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45952.846169560187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45952.846169560187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45952.846169560187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45952.846169560187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45952.846169560187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45952.846169560187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45952.846169560187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45952.846169560187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45952.846169560187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45952.846169560187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45952.846169560187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45952.846169560187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45952.846169560187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45952.846169560187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45952.846169560187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45952.846169560187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45952.846169560187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45952.846169560187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45952.846169560187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45952.846169560187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45952.846169560187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45952.846169560187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45952.846169560187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45952.846169560187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45952.846169560187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45952.846169560187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45952.846169560187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45952.846169560187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45952.846169560187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45952.846169560187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45952.846169560187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45952.846169560187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45952.846169560187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45952.846169560187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45952.846169560187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45952.846169560187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45952.846169560187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45952.846169560187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45952.846169560187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45952.846169560187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45952.846169560187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45952.846169560187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45952.846169560187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45952.846169560187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45952.846169560187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45952.846169560187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45952.846169560187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45952.846169560187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45952.846169560187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45952.846169560187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45952.846169560187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45952.846169560187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45952.846169560187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45952.846169560187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45952.846169560187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45952.846169560187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45952.846169560187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45952.846169560187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45952.846169560187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45952.846169560187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45952.846169560187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45952.846169560187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45952.846169560187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45952.846169560187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45952.846169560187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45952.846169560187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45952.846169560187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45952.846169560187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45952.846169560187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45952.846169560187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45952.846169560187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45952.846169560187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45952.846169560187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45952.846169560187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45952.846169560187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45952.846169560187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45952.846169560187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45952.846169560187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45952.846169560187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45952.846169560187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45952.846169560187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45952.846169560187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45952.846169560187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45952.846169560187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45952.846169560187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45952.846169560187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45952.846169560187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45952.846169560187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45952.846169560187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45952.846169560187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45952.846169560187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45952.846169560187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45952.846169560187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45952.846169560187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45952.846169560187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45952.846169560187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45952.846169560187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45952.846169560187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45952.846169560187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45952.846169560187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45952.846169560187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45952.846169560187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45952.846169560187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45952.846169560187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45952.846169560187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45952.846169560187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45952.846169560187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45952.846169560187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45952.846169560187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45952.846169560187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45952.846169560187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45952.846169560187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45952.846169560187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45952.846169560187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45952.846169560187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45952.846169560187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45952.846169560187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45952.846169560187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45952.846169560187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45952.846169560187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45952.846169560187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45952.846169560187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45952.846169560187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45952.846169560187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45952.846169560187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45952.846169560187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45952.846169560187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45952.846169560187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45952.846169560187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45952.846169560187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45952.846169560187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45952.846169560187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45952.846169560187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45952.846169560187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45952.846169560187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45952.846169560187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45952.846169560187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45952.846169560187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45952.846169560187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45952.846169560187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45952.846169560187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45952.846169560187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45952.846169560187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45952.846169560187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45952.846169560187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45952.846169560187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45952.846169560187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45952.846169560187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45952.846169560187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45952.846169560187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45952.846169560187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45952.846169560187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45952.846169560187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45952.846169560187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45952.846169560187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45952.846169560187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45952.846169560187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45952.846169560187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45952.846169560187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45952.846169560187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45952.846169560187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45952.846169560187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45952.846169560187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45952.846169560187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45952.846169560187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45952.846169560187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45952.846169560187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45952.846169560187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45952.846169560187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45952.846169560187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45952.846169560187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45952.846169560187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45952.846169560187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45952.846169560187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45952.846169560187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45952.846169560187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45952.846169560187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45952.846169560187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45952.846169560187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45952.846169560187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45952.846169560187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45952.846169560187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45952.846169560187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45952.846169560187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45952.846169560187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45952.846169560187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45952.846169560187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45952.846169560187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45952.846169560187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45952.846169560187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45952.846169560187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45952.846169560187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45952.846169560187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45952.846169560187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45952.846169560187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45952.846169560187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45952.846169560187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45952.846169560187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45952.846169560187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45952.846169560187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45952.846169560187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45952.846169560187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45952.846169560187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45952.846169560187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45952.846169560187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45952.846169560187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45952.846169560187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45952.846169560187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45952.846169560187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45952.846169560187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45952.846169560187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45952.846169560187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45952.846169560187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45952.846169560187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45952.846169560187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45952.846169560187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45952.846169560187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45952.846169560187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45952.846169560187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45952.846169560187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45952.846169560187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45952.846169560187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45952.846169560187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45952.846169560187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45952.846169560187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45952.846169560187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45952.846169560187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45952.846169560187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45952.846169560187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45952.846169560187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45952.846169560187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45952.846169560187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45952.846169560187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45952.846169560187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45952.846169560187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45952.846169560187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45952.846169560187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45952.846169560187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45952.846169560187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45952.846169560187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45952.846169560187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45952.846169560187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45952.846169560187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45952.846169560187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45952.846169560187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45952.846169560187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45952.846169560187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45952.846169560187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45952.846169560187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45952.846169560187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45952.846169560187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45952.846169560187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45952.846169560187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45952.846169560187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45952.846169560187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45952.846169560187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45952.846169560187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45952.846169560187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45952.846169560187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45952.846169560187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45952.846169560187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45952.846169560187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45952.846169560187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45952.846169560187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45952.846169560187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45952.846169560187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45952.846169560187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45952.846169560187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45952.846169560187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45952.846169560187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45952.846169560187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45952.846169560187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45952.846169560187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45952.846169560187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45952.846169560187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45952.846169560187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45952.846169560187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45952.846169560187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45952.846169560187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45952.846169560187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45952.846169560187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45952.846169560187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45952.846169560187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45952.846169560187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45952.846169560187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45952.846169560187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45952.846169560187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45952.846169560187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45952.846169560187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45952.846169560187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45952.846169560187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45952.846169560187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45952.846169560187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45952.846169560187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45952.846169560187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45952.846169560187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45952.846169560187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45952.846169560187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45952.846169560187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45952.846169560187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45952.846169560187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45952.846169560187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45952.846169560187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45952.846169560187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45952.846169560187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45952.846169560187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45952.846169560187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45952.846169560187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45952.846169560187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45952.846169560187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45952.846169560187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45952.846169560187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45952.846169560187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45952.846169560187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45952.846169560187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45952.846169560187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45952.846169560187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45952.846169560187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45952.846169560187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45952.846169560187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45952.846169560187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45952.846169560187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45952.846169560187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45952.846169560187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45952.846169560187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45952.846169560187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45952.846169560187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45952.846169560187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45952.846169560187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45952.846169560187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45952.846169560187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45952.846169560187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45952.846169560187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45952.846169560187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45952.846169560187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45952.846169560187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45952.846169560187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45952.846169560187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45952.846169560187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45952.846169560187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45952.846169560187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45952.846169560187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45952.846169560187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45952.846169560187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45952.846169560187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45952.846169560187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45952.846169560187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45952.846169560187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45952.846169560187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45952.846169560187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45952.846169560187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45952.846169560187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45952.846169560187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45952.846169560187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45952.846169560187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45952.846169560187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45952.846169560187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45952.846169560187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45952.846169560187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45952.846169560187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45952.846169560187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45952.846169560187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45952.846169560187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45952.846169560187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45952.846169560187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45952.846169560187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45952.846169560187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45952.846169560187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45952.846169560187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45952.846169560187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45952.846169560187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45952.846169560187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45952.846169560187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45952.846169560187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45952.846169560187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45952.846169560187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45952.846169560187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45952.846169560187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45952.846169560187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45952.846169560187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45952.846169560187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45952.846169560187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45952.846169560187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45952.846169560187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45952.846169560187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45952.846169560187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45952.846169560187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45952.846169560187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45952.846169560187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45952.846169560187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45952.846169560187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45952.846169560187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45952.846169560187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45952.846169560187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45952.846169560187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45952.846169560187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45952.846169560187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45952.846169560187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45952.846169560187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45952.846169560187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45952.846169560187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45952.846169560187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45952.846169560187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45952.846169560187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45952.846169560187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45952.846169560187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45952.846169560187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45952.846169560187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45952.846169560187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45952.846169560187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45952.846169560187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45952.846169560187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45952.846169560187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45952.846169560187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45952.846169560187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45952.846169560187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45952.846169560187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45952.846169560187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45952.846169560187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45952.846169560187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45952.846169560187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45952.846169560187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45952.846169560187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45952.846169560187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45952.846169560187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45952.846169560187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45952.846169560187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45952.846169560187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45952.846169560187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45952.846169560187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45952.846169560187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45952.846169560187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45952.846169560187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45952.846169560187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45952.846169560187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45952.846169560187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45952.846169560187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45952.846169560187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45952.846169560187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45952.846169560187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45952.846169560187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45952.846169560187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45952.846169560187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45952.846169560187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45952.846169560187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45952.846169560187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45952.846169560187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45952.846169560187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45952.846169560187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45952.846169560187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45952.846169560187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45952.846169560187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45952.846169560187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45952.846169560187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45952.846169560187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45952.846169560187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45952.846169560187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45952.846169560187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45952.846169560187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45952.846169560187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45952.846169560187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45952.846169560187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45952.846169560187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45952.846169560187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45952.846169560187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45952.846169560187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45952.846169560187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45952.846169560187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45952.846169560187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45952.846169560187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45952.846169560187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45952.846169560187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45952.846169560187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45952.846169560187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45952.846169560187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45952.846169560187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45952.846169560187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45952.846169560187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45952.846169560187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45952.846169560187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45952.846169560187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45952.846169560187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45952.846169560187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45952.846169560187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45952.846169560187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45952.846169560187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45952.846169560187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45952.846169560187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45952.846169560187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45952.846169560187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45952.846169560187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45952.846169560187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45952.846169560187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45952.846169560187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45952.846169560187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45952.846169560187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45952.846169560187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45952.846169560187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45952.846169560187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45952.846169560187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45952.846169560187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45952.846169560187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45952.846169560187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45952.846169560187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45952.846169560187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45952.846169560187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45952.846169560187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45952.846169560187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45952.846169560187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45952.846169560187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45952.846169560187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45952.846169560187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45952.846169560187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45952.846169560187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45952.846169560187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45952.846169560187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45952.846169560187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45952.846169560187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45952.846169560187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45952.846169560187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45952.846169560187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45952.846169560187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45952.846169560187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45952.846169560187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45952.846169560187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45952.846169560187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45952.846169560187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45952.846169560187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45952.846169560187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45952.846169560187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45952.846169560187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45952.846169560187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45952.846169560187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45952.846169560187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45952.846169560187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45952.846169560187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45952.846169560187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45952.846169560187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45952.846169560187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45952.846169560187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45952.846169560187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45952.846169560187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45952.846169560187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45952.846169560187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45952.846169560187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45952.846169560187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45952.846169560187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45952.846169560187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45952.846169560187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45952.846169560187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45952.846169560187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45952.846169560187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45952.846169560187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45952.846169560187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45952.846169560187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45952.846169560187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45952.846169560187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45952.846169560187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45952.846169560187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45952.846169560187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45952.846169560187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45952.846169560187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45952.846169560187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45952.846169560187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45952.846169560187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45952.846169560187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45952.846169560187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45952.846169560187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45952.846169560187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45952.846169560187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45952.846169560187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45952.846169560187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45952.846169560187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45952.846169560187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45952.846169560187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45952.846169560187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45952.846169560187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45952.846169560187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45952.846169560187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45952.846169560187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45952.846169560187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45952.846169560187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45952.846169560187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45952.846169560187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45952.846169560187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45952.846169560187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45952.846169560187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45952.846169560187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45952.846169560187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45952.846169560187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45952.846169560187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45952.846169560187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45952.846169560187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45952.846169560187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45952.846169560187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45952.846169560187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45952.846169560187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45952.846169560187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45952.846169560187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45952.846169560187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45952.846169560187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45952.846169560187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45952.846169560187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45952.846169560187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45952.846169560187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45952.846169560187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45952.846169560187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45952.846169560187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45952.846169560187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45952.846169560187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45952.846169560187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45952.846169560187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45952.846169560187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45952.846169560187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45952.846169560187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45952.846169560187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45952.846169560187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45952.846169560187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45952.846169560187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45952.846169560187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45952.846169560187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45952.846169560187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45952.846169560187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45952.846169560187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45952.846169560187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45952.846169560187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45952.846169560187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45952.846169560187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45952.846169560187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45952.846169560187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45952.846169560187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45952.846169560187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45952.846169560187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45952.846169560187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45952.846169560187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45952.846169560187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45952.846169560187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45952.846169560187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45952.846169560187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45952.846169560187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45952.846169560187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45952.846169560187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45952.846169560187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45952.846169560187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45952.846169560187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45952.846169560187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45952.846169560187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45952.846169560187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45952.846169560187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45952.846169560187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45952.846169560187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45952.846169560187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45952.846169560187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45952.846169560187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45952.846169560187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45952.846169560187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45952.846169560187</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249.36545196759107</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95"/>
      <c r="E3" s="100"/>
      <c r="F3" s="125"/>
      <c r="G3" s="126">
        <f ca="1">IFERROR(NOW()-F3,"")</f>
        <v>45952.846169560187</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45952.846169560187</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45952.846169560187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45952.846169560187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45952.846169560187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45952.846169560187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45952.846169560187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45952.846169560187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45952.846169560187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45952.846169560187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45952.846169560187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45952.846169560187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45952.846169560187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45952.846169560187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45952.846169560187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45952.846169560187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45952.846169560187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45952.846169560187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45952.846169560187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45952.846169560187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45952.846169560187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45952.846169560187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45952.846169560187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45952.846169560187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45952.846169560187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45952.846169560187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45952.846169560187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45952.846169560187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45952.846169560187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45952.846169560187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45952.846169560187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45952.846169560187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45952.846169560187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45952.846169560187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45952.846169560187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45952.846169560187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45952.846169560187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45952.846169560187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45952.846169560187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45952.846169560187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45952.846169560187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45952.846169560187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45952.846169560187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45952.846169560187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45952.846169560187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45952.846169560187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45952.846169560187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45952.846169560187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45952.846169560187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45952.846169560187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45952.846169560187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45952.846169560187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45952.846169560187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45952.846169560187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45952.846169560187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45952.846169560187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45952.846169560187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45952.846169560187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45952.846169560187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45952.846169560187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45952.846169560187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45952.846169560187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45952.846169560187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45952.846169560187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45952.846169560187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45952.846169560187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45952.846169560187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45952.846169560187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45952.846169560187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45952.846169560187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45952.846169560187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45952.846169560187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45952.846169560187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45952.846169560187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45952.846169560187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45952.846169560187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45952.846169560187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45952.846169560187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45952.846169560187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45952.846169560187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45952.846169560187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45952.846169560187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45952.846169560187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45952.846169560187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45952.846169560187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45952.846169560187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45952.846169560187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45952.846169560187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45952.846169560187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45952.846169560187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45952.846169560187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45952.846169560187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45952.846169560187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45952.846169560187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45952.846169560187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45952.846169560187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45952.846169560187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45952.846169560187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45952.846169560187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45952.846169560187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45952.846169560187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45952.846169560187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45952.846169560187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45952.846169560187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45952.846169560187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45952.846169560187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45952.846169560187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45952.846169560187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45952.846169560187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45952.846169560187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45952.846169560187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45952.846169560187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45952.846169560187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45952.846169560187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45952.846169560187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45952.846169560187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45952.846169560187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45952.846169560187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45952.846169560187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45952.846169560187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45952.846169560187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45952.846169560187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45952.846169560187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45952.846169560187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45952.846169560187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45952.846169560187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45952.846169560187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45952.846169560187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45952.846169560187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45952.846169560187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45952.846169560187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45952.846169560187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45952.846169560187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45952.846169560187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45952.846169560187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45952.846169560187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45952.846169560187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45952.846169560187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45952.846169560187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45952.846169560187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45952.846169560187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45952.846169560187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45952.846169560187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45952.846169560187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45952.846169560187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45952.846169560187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45952.846169560187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45952.846169560187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45952.846169560187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45952.846169560187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45952.846169560187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45952.846169560187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45952.846169560187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45952.846169560187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45952.846169560187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45952.846169560187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45952.846169560187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45952.846169560187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45952.846169560187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45952.846169560187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45952.846169560187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45952.846169560187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45952.846169560187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45952.846169560187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45952.846169560187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45952.846169560187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45952.846169560187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45952.846169560187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45952.846169560187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45952.846169560187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45952.846169560187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45952.846169560187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45952.846169560187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45952.846169560187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45952.846169560187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45952.846169560187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45952.846169560187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45952.846169560187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45952.846169560187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45952.846169560187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45952.846169560187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45952.846169560187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45952.846169560187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45952.846169560187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45952.846169560187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45952.846169560187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45952.846169560187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45952.846169560187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45952.846169560187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45952.846169560187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45952.846169560187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45952.846169560187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45952.846169560187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45952.846169560187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45952.846169560187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45952.846169560187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45952.846169560187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45952.846169560187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45952.846169560187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45952.846169560187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45952.846169560187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45952.846169560187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45952.846169560187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45952.846169560187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45952.846169560187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45952.846169560187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45952.846169560187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45952.846169560187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45952.846169560187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45952.846169560187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45952.846169560187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45952.846169560187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45952.846169560187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45952.846169560187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45952.846169560187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45952.846169560187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45952.846169560187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45952.846169560187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45952.846169560187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45952.846169560187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45952.846169560187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45952.846169560187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45952.846169560187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45952.846169560187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45952.846169560187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45952.846169560187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45952.846169560187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45952.846169560187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45952.846169560187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45952.846169560187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45952.846169560187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45952.846169560187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45952.846169560187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45952.846169560187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45952.846169560187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45952.846169560187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45952.846169560187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45952.846169560187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45952.846169560187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45952.846169560187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45952.846169560187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45952.846169560187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45952.846169560187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45952.846169560187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45952.846169560187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45952.846169560187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45952.846169560187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45952.846169560187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45952.846169560187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45952.846169560187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45952.846169560187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45952.846169560187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45952.846169560187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45952.846169560187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45952.846169560187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45952.846169560187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45952.846169560187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45952.846169560187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45952.846169560187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45952.846169560187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45952.846169560187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45952.846169560187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45952.846169560187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45952.846169560187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45952.846169560187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45952.846169560187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45952.846169560187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45952.846169560187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45952.846169560187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45952.846169560187</v>
      </c>
      <c r="H272" s="125"/>
      <c r="I272" s="121" t="str">
        <f>IFERROR(VLOOKUP(D272,DB!A:F,6,0),"")</f>
        <v/>
      </c>
      <c r="J272" s="121" t="str">
        <f>IFERROR(VLOOKUP(D272,DB!A:G,7,0),"")</f>
        <v/>
      </c>
      <c r="K272" s="127"/>
      <c r="L272" s="123" t="str">
        <f>IFERROR(VLOOKUP(D272,DB!A:I,9,0),"")</f>
        <v/>
      </c>
    </row>
    <row r="273" spans="1:12" ht="15" customHeight="1">
      <c r="A273" s="128"/>
      <c r="B273" s="128" t="str">
        <f>IFERROR(VLOOKUP(D273,DB!A:K,11,0),"")</f>
        <v/>
      </c>
      <c r="C273" s="129"/>
      <c r="D273" s="130"/>
      <c r="E273" s="131"/>
      <c r="F273" s="132"/>
      <c r="G273" s="133">
        <f ca="1">IFERROR(NOW()-F273,"")</f>
        <v>45952.846169560187</v>
      </c>
      <c r="H273" s="132"/>
      <c r="I273" s="128" t="str">
        <f>IFERROR(VLOOKUP(D273,DB!A:F,6,0),"")</f>
        <v/>
      </c>
      <c r="J273" s="128" t="str">
        <f>IFERROR(VLOOKUP(D273,DB!A:G,7,0),"")</f>
        <v/>
      </c>
      <c r="K273" s="134"/>
      <c r="L273" s="130" t="str">
        <f>IFERROR(VLOOKUP(D273,DB!A:I,9,0),"")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tabSelected="1"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39088</v>
      </c>
      <c r="B2" s="37" t="str">
        <f>IFERROR(VLOOKUP(D2,DB!A:K,11,0),"")</f>
        <v>R5</v>
      </c>
      <c r="C2" s="37">
        <v>3</v>
      </c>
      <c r="D2" s="120" t="s">
        <v>36034</v>
      </c>
      <c r="E2" s="37" t="s">
        <v>38998</v>
      </c>
      <c r="F2" s="38">
        <v>45891.832060185188</v>
      </c>
      <c r="G2" s="146">
        <f ca="1">IFERROR(NOW()-F2,"")</f>
        <v>61.014109374998952</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39079</v>
      </c>
      <c r="F3" s="38">
        <v>45926.188877314817</v>
      </c>
      <c r="G3" s="146">
        <f t="shared" ref="G3" ca="1" si="0">IFERROR(NOW()-F3,"")</f>
        <v>26.657292245370627</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8.07459548611223</v>
      </c>
      <c r="H4" s="38">
        <v>45944.676192129627</v>
      </c>
      <c r="I4" s="37" t="str">
        <f>IFERROR(VLOOKUP(D4,DB!A:F,6,0),"")</f>
        <v>SCECO</v>
      </c>
      <c r="J4" s="37" t="str">
        <f>IFERROR(VLOOKUP(D4,DB!A:G,7,0),"")</f>
        <v>Dead</v>
      </c>
      <c r="K4" s="37" t="s">
        <v>39093</v>
      </c>
      <c r="L4" s="37" t="str">
        <f>IFERROR(VLOOKUP(D4,DB!A:I,9,0),"")</f>
        <v>Latis</v>
      </c>
    </row>
    <row r="5" spans="1:13" ht="48" customHeight="1">
      <c r="A5" s="154" t="s">
        <v>39094</v>
      </c>
      <c r="B5" s="154" t="str">
        <f>IFERROR(VLOOKUP(D5,DB!A:K,11,0),"")</f>
        <v>R5</v>
      </c>
      <c r="C5" s="154">
        <v>1</v>
      </c>
      <c r="D5" s="154" t="s">
        <v>34781</v>
      </c>
      <c r="E5" s="154" t="s">
        <v>39079</v>
      </c>
      <c r="F5" s="155">
        <v>45948.661111111112</v>
      </c>
      <c r="G5" s="156">
        <f ca="1">IFERROR(NOW()-F5,"")</f>
        <v>4.1850584490748588</v>
      </c>
      <c r="H5" s="155">
        <v>45948.661111111112</v>
      </c>
      <c r="I5" s="154" t="str">
        <f>IFERROR(VLOOKUP(D5,DB!A:F,6,0),"")</f>
        <v>SCECO</v>
      </c>
      <c r="J5" s="154" t="str">
        <f>IFERROR(VLOOKUP(D5,DB!A:G,7,0),"")</f>
        <v>Dead</v>
      </c>
      <c r="K5" s="154" t="s">
        <v>39095</v>
      </c>
      <c r="L5" s="154" t="str">
        <f>IFERROR(VLOOKUP(D5,DB!A:I,9,0),"")</f>
        <v>Latis</v>
      </c>
    </row>
    <row r="6" spans="1:13" ht="15">
      <c r="A6" s="161" t="s">
        <v>39096</v>
      </c>
      <c r="B6" s="161" t="str">
        <f>IFERROR(VLOOKUP(D6,DB!A:K,11,0),"")</f>
        <v/>
      </c>
      <c r="C6" s="161"/>
      <c r="D6" s="161"/>
      <c r="E6" s="161"/>
      <c r="F6" s="162"/>
      <c r="G6" s="163">
        <f ca="1">IFERROR(NOW()-F6,"")</f>
        <v>45952.846169560187</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45952.846169560187</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45952.846169560187</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45952.846169560187</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45952.846169560187</v>
      </c>
      <c r="H10" s="162"/>
      <c r="I10" s="161" t="str">
        <f>IFERROR(VLOOKUP(D10,DB!A:F,6,0),"")</f>
        <v/>
      </c>
      <c r="J10" s="161" t="str">
        <f>IFERROR(VLOOKUP(D10,DB!A:G,7,0),"")</f>
        <v/>
      </c>
      <c r="K10" s="161"/>
      <c r="L10" s="161" t="str">
        <f>IFERROR(VLOOKUP(D10,DB!A:I,9,0),"")</f>
        <v/>
      </c>
    </row>
    <row r="11" spans="1:13" ht="15">
      <c r="A11" s="161"/>
      <c r="B11" s="161" t="str">
        <f>IFERROR(VLOOKUP(D11,DB!A:K,11,0),"")</f>
        <v/>
      </c>
      <c r="C11" s="161"/>
      <c r="D11" s="157"/>
      <c r="E11" s="161"/>
      <c r="F11" s="162"/>
      <c r="G11" s="163">
        <f ca="1">IFERROR(NOW()-F11,"")</f>
        <v>45952.846169560187</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45952.846169560187</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45952.846169560187</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45952.846169560187</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45952.846169560187</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45952.846169560187</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45952.846169560187</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45952.846169560187</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45952.846169560187</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45952.846169560187</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45952.846169560187</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45952.846169560187</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45952.846169560187</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45952.846169560187</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45952.846169560187</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45952.846169560187</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45952.846169560187</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45952.846169560187</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45952.846169560187</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45952.846169560187</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45952.846169560187</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45952.846169560187</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45952.846169560187</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45952.846169560187</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45952.846169560187</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45952.846169560187</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45952.846169560187</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45952.846169560187</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45952.846169560187</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45952.846169560187</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45952.846169560187</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45952.846169560187</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45952.846169560187</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45952.846169560187</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45952.846169560187</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45952.846169560187</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45952.846169560187</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45952.846169560187</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45952.846169560187</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45952.846169560187</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45952.846169560187</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45952.846169560187</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45952.846169560187</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45952.846169560187</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45952.846169560187</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45952.846169560187</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45952.846169560187</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45952.846169560187</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45952.846169560187</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45952.846169560187</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45952.846169560187</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45952.846169560187</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45952.846169560187</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45952.846169560187</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45952.846169560187</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45952.846169560187</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45952.846169560187</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45952.846169560187</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45952.846169560187</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45952.846169560187</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45952.846169560187</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45952.846169560187</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45952.846169560187</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45952.846169560187</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45952.846169560187</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45952.846169560187</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45952.846169560187</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45952.846169560187</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45952.846169560187</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45952.846169560187</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45952.846169560187</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45952.846169560187</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45952.846169560187</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45952.846169560187</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45952.846169560187</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45952.846169560187</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45952.846169560187</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45952.846169560187</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45952.846169560187</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45952.846169560187</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45952.846169560187</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45952.846169560187</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45952.846169560187</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45952.846169560187</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45952.846169560187</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45952.846169560187</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45952.846169560187</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45952.846169560187</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45952.846169560187</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45952.846169560187</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45952.846169560187</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45952.846169560187</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45952.846169560187</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45952.846169560187</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45952.846169560187</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45952.846169560187</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45952.846169560187</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45952.846169560187</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45952.846169560187</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45952.846169560187</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45952.846169560187</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45952.846169560187</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45952.846169560187</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45952.846169560187</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45952.846169560187</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45952.846169560187</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45952.846169560187</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45952.846169560187</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45952.846169560187</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45952.846169560187</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45952.846169560187</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45952.846169560187</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45952.846169560187</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45952.846169560187</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45952.846169560187</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45952.846169560187</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45952.846169560187</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45952.846169560187</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45952.846169560187</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45952.846169560187</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45952.846169560187</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45952.846169560187</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45952.846169560187</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45952.846169560187</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45952.846169560187</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45952.846169560187</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45952.846169560187</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45952.846169560187</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45952.846169560187</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45952.846169560187</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45952.846169560187</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45952.846169560187</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45952.846169560187</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45952.846169560187</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45952.846169560187</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45952.846169560187</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45952.846169560187</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45952.846169560187</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45952.846169560187</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45952.846169560187</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45952.846169560187</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45952.846169560187</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45952.846169560187</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45952.846169560187</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45952.846169560187</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45952.846169560187</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45952.846169560187</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45952.846169560187</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45952.846169560187</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45952.846169560187</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45952.846169560187</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45952.846169560187</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45952.846169560187</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45952.846169560187</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45952.846169560187</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45952.846169560187</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45952.846169560187</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45952.846169560187</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45952.846169560187</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45952.846169560187</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45952.846169560187</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45952.846169560187</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45952.846169560187</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45952.846169560187</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45952.846169560187</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45952.846169560187</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45952.846169560187</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45952.846169560187</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45952.846169560187</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45952.846169560187</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45952.846169560187</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45952.846169560187</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45952.846169560187</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45952.846169560187</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45952.846169560187</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45952.846169560187</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45952.846169560187</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45952.846169560187</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45952.846169560187</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45952.846169560187</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45952.846169560187</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45952.846169560187</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45952.846169560187</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45952.846169560187</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45952.846169560187</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45952.846169560187</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45952.846169560187</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45952.846169560187</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45952.846169560187</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45952.846169560187</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45952.846169560187</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45952.846169560187</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45952.846169560187</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45952.846169560187</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45952.846169560187</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45952.846169560187</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45952.846169560187</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45952.846169560187</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45952.846169560187</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45952.846169560187</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45952.846169560187</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45952.846169560187</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45952.846169560187</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45952.846169560187</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45952.846169560187</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45952.846169560187</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45952.846169560187</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45952.846169560187</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45952.846169560187</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45952.846169560187</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45952.846169560187</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45952.846169560187</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45952.846169560187</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45952.846169560187</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45952.846169560187</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45952.846169560187</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45952.846169560187</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45952.846169560187</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45952.846169560187</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45952.846169560187</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45952.846169560187</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45952.846169560187</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45952.846169560187</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45952.846169560187</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45952.846169560187</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45952.846169560187</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45952.846169560187</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45952.846169560187</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45952.846169560187</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45952.846169560187</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45952.846169560187</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45952.846169560187</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45952.846169560187</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45952.846169560187</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45952.846169560187</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45952.846169560187</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45952.846169560187</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45952.846169560187</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45952.846169560187</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45952.846169560187</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45952.846169560187</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45952.846169560187</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45952.846169560187</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45952.846169560187</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45952.846169560187</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45952.846169560187</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45952.846169560187</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45952.846169560187</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45952.846169560187</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45952.846169560187</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45952.846169560187</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45952.846169560187</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45952.846169560187</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45952.846169560187</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45952.846169560187</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45952.846169560187</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45952.846169560187</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45952.846169560187</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45952.846169560187</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45952.846169560187</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45952.846169560187</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45952.846169560187</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45952.846169560187</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45952.846169560187</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45952.846169560187</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45952.846169560187</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45952.846169560187</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45952.846169560187</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45952.846169560187</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45952.846169560187</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45952.846169560187</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45952.846169560187</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45952.846169560187</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45952.846169560187</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45952.846169560187</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45952.846169560187</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45952.846169560187</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45952.846169560187</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45952.846169560187</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45952.846169560187</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45952.846169560187</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45952.846169560187</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45952.846169560187</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45952.846169560187</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45952.846169560187</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45952.846169560187</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45952.846169560187</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45952.846169560187</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45952.846169560187</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45952.846169560187</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45952.846169560187</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45952.846169560187</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45952.846169560187</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45952.846169560187</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45952.846169560187</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45952.846169560187</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45952.846169560187</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45952.846169560187</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45952.846169560187</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45952.846169560187</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45952.846169560187</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45952.846169560187</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45952.846169560187</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45952.846169560187</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45952.846169560187</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45952.846169560187</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45952.846169560187</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45952.846169560187</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45952.846169560187</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45952.846169560187</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45952.846169560187</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45952.846169560187</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45952.846169560187</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45952.846169560187</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45952.846169560187</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45952.846169560187</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45952.846169560187</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45952.846169560187</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45952.846169560187</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45952.846169560187</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45952.846169560187</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45952.846169560187</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45952.846169560187</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45952.846169560187</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45952.846169560187</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45952.846169560187</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45952.846169560187</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45952.846169560187</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45952.846169560187</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45952.846169560187</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45952.846169560187</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45952.846169560187</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45952.846169560187</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45952.846169560187</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45952.846169560187</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45952.846169560187</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45952.846169560187</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45952.846169560187</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45952.846169560187</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45952.846169560187</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45952.846169560187</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45952.846169560187</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45952.846169560187</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45952.846169560187</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45952.846169560187</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45952.846169560187</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45952.846169560187</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45952.846169560187</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45952.846169560187</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45952.846169560187</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45952.846169560187</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45952.846169560187</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45952.846169560187</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45952.846169560187</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45952.846169560187</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45952.846169560187</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45952.846169560187</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45952.846169560187</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45952.846169560187</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45952.846169560187</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45952.846169560187</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45952.846169560187</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45952.846169560187</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45952.846169560187</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45952.846169560187</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45952.846169560187</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45952.846169560187</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45952.846169560187</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45952.846169560187</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45952.846169560187</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45952.846169560187</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45952.846169560187</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45952.846169560187</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45952.846169560187</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45952.846169560187</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45952.846169560187</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45952.846169560187</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45952.846169560187</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45952.846169560187</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45952.846169560187</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45952.846169560187</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45952.846169560187</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45952.846169560187</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45952.846169560187</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45952.846169560187</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45952.846169560187</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45952.846169560187</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45952.846169560187</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45952.846169560187</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45952.846169560187</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45952.846169560187</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45952.846169560187</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45952.846169560187</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45952.846169560187</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45952.846169560187</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45952.846169560187</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45952.846169560187</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45952.846169560187</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45952.846169560187</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45952.846169560187</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45952.846169560187</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45952.846169560187</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45952.846169560187</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45952.846169560187</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45952.846169560187</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45952.846169560187</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45952.846169560187</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45952.846169560187</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45952.846169560187</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45952.846169560187</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45952.846169560187</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45952.846169560187</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45952.846169560187</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45952.846169560187</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45952.846169560187</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45952.846169560187</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45952.846169560187</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45952.846169560187</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45952.846169560187</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45952.846169560187</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45952.846169560187</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45952.846169560187</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45952.846169560187</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45952.846169560187</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45952.846169560187</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45952.846169560187</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45952.846169560187</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45952.846169560187</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45952.846169560187</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45952.846169560187</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45952.846169560187</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45952.846169560187</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45952.846169560187</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45952.846169560187</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45952.846169560187</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45952.846169560187</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45952.846169560187</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45952.846169560187</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45952.846169560187</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45952.846169560187</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45952.846169560187</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45952.846169560187</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45952.846169560187</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45952.846169560187</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45952.846169560187</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45952.846169560187</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45952.846169560187</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45952.846169560187</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45952.846169560187</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45952.846169560187</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45952.846169560187</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45952.846169560187</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45952.846169560187</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45952.846169560187</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45952.846169560187</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45952.846169560187</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45952.846169560187</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45952.846169560187</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45952.846169560187</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45952.846169560187</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45952.846169560187</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45952.846169560187</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45952.846169560187</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45952.846169560187</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45952.846169560187</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45952.846169560187</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45952.846169560187</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45952.846169560187</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45952.846169560187</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45952.846169560187</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45952.846169560187</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45952.846169560187</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45952.846169560187</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45952.846169560187</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45952.846169560187</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45952.846169560187</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45952.846169560187</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45952.846169560187</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45952.846169560187</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45952.846169560187</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45952.846169560187</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45952.846169560187</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45952.846169560187</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45952.846169560187</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45952.846169560187</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45952.846169560187</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45952.846169560187</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45952.846169560187</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45952.846169560187</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45952.846169560187</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45952.846169560187</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45952.846169560187</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45952.846169560187</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45952.846169560187</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45952.846169560187</v>
      </c>
      <c r="H505" s="162"/>
      <c r="I505" s="161" t="str">
        <f>IFERROR(VLOOKUP(D505,DB!A:F,6,0),"")</f>
        <v/>
      </c>
      <c r="J505" s="161" t="str">
        <f>IFERROR(VLOOKUP(D505,DB!A:G,7,0),"")</f>
        <v/>
      </c>
      <c r="K505" s="161"/>
      <c r="L505" s="161" t="str">
        <f>IFERROR(VLOOKUP(D505,DB!A:I,9,0),"")</f>
        <v/>
      </c>
    </row>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5" ht="15"/>
    <row r="616" ht="15"/>
    <row r="618" ht="15"/>
    <row r="619" ht="15"/>
    <row r="620" ht="15"/>
    <row r="621" ht="15"/>
    <row r="623" ht="15"/>
    <row r="624" ht="15"/>
    <row r="631" ht="15"/>
    <row r="632" ht="15"/>
    <row r="633" ht="15"/>
    <row r="634" ht="15"/>
    <row r="635" ht="15"/>
    <row r="636" ht="15"/>
    <row r="639" ht="15"/>
    <row r="640" ht="15"/>
    <row r="641" ht="15"/>
    <row r="642" ht="15"/>
    <row r="643" ht="15"/>
    <row r="644" ht="15"/>
    <row r="645" ht="15"/>
    <row r="646" ht="15"/>
    <row r="647" ht="15"/>
    <row r="648" ht="15"/>
    <row r="649" ht="15"/>
    <row r="650"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44" ht="15"/>
    <row r="745" ht="15"/>
    <row r="746" ht="15"/>
    <row r="747" ht="15"/>
    <row r="748" ht="15"/>
    <row r="749" ht="15"/>
    <row r="750" ht="15"/>
    <row r="751" ht="15"/>
    <row r="752" ht="15"/>
    <row r="753"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8" ht="15"/>
    <row r="839"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2" ht="15"/>
    <row r="873" ht="15"/>
    <row r="1043" ht="15"/>
    <row r="1044" ht="15"/>
    <row r="1045" ht="15"/>
    <row r="1046" ht="15"/>
    <row r="1047" ht="15"/>
    <row r="1048"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8" ht="15"/>
    <row r="1119" ht="15"/>
    <row r="1121" ht="15"/>
    <row r="1122" ht="15"/>
    <row r="1123" ht="15"/>
    <row r="1124" ht="15"/>
    <row r="1125" ht="15"/>
    <row r="1126" ht="15"/>
    <row r="1127" ht="15"/>
    <row r="1129" ht="15"/>
    <row r="1130" ht="15"/>
    <row r="1131"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200" ht="15"/>
    <row r="1201" ht="15"/>
    <row r="1202" ht="15"/>
    <row r="1203" ht="15"/>
    <row r="1204" ht="15"/>
    <row r="1205" ht="15"/>
    <row r="1206" ht="15"/>
    <row r="1207" ht="15"/>
    <row r="1208" ht="15"/>
    <row r="1209" ht="15"/>
    <row r="1210" ht="15"/>
    <row r="1211" ht="15"/>
    <row r="1212" ht="15"/>
    <row r="1213" ht="15"/>
    <row r="1215" ht="15"/>
    <row r="1216" ht="15"/>
    <row r="1217" ht="15"/>
    <row r="1218" ht="15"/>
    <row r="1219" ht="15"/>
    <row r="1220" ht="15"/>
    <row r="1221" ht="15"/>
    <row r="1222" ht="15"/>
    <row r="1223" ht="15"/>
    <row r="1224" ht="15"/>
    <row r="1225" ht="15"/>
    <row r="1226"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9" ht="15"/>
    <row r="1250" ht="15"/>
    <row r="1251" ht="15"/>
    <row r="1252" ht="15"/>
    <row r="1253" ht="15"/>
    <row r="1254" ht="15"/>
    <row r="1255" ht="15"/>
    <row r="1256" ht="15"/>
    <row r="1257" ht="15"/>
    <row r="1258" ht="15"/>
    <row r="1266" ht="15"/>
    <row r="1267" ht="15"/>
    <row r="1270" ht="15"/>
    <row r="1271" ht="15"/>
    <row r="1272" ht="15"/>
    <row r="1273" ht="15"/>
    <row r="1274" ht="15"/>
    <row r="1275" ht="15"/>
    <row r="1276" ht="15"/>
    <row r="1277" ht="15"/>
    <row r="1280" ht="15"/>
    <row r="1281" ht="15"/>
    <row r="1282" ht="15"/>
    <row r="1283" ht="15"/>
    <row r="1284" ht="15"/>
    <row r="1285" ht="15"/>
    <row r="1286" ht="15"/>
    <row r="1287" ht="15"/>
    <row r="1288" ht="15"/>
    <row r="1289" ht="15"/>
    <row r="1290" ht="15"/>
    <row r="1291" ht="15"/>
    <row r="1293" ht="15"/>
    <row r="1294" ht="15"/>
    <row r="1295" ht="15"/>
    <row r="1298" ht="15"/>
    <row r="1300" ht="15"/>
    <row r="1302" ht="15"/>
    <row r="1305" ht="15"/>
    <row r="1306" ht="15"/>
    <row r="1307" ht="15"/>
    <row r="1309" ht="15"/>
    <row r="1311" ht="15"/>
    <row r="1312" ht="15"/>
    <row r="1313" ht="15"/>
    <row r="1314" ht="15"/>
    <row r="1315" ht="15"/>
    <row r="1317" ht="15"/>
    <row r="1318" ht="15"/>
    <row r="1319" ht="15"/>
    <row r="1320" ht="15"/>
    <row r="1322" ht="15"/>
    <row r="1324" ht="15"/>
    <row r="1325" ht="15"/>
    <row r="1327" ht="15"/>
  </sheetData>
  <dataValidations count="2">
    <dataValidation allowBlank="1" showInputMessage="1" showErrorMessage="1" sqref="E1" xr:uid="{920C6338-E771-4DAE-8C89-92A9093EA4DE}"/>
    <dataValidation type="list" allowBlank="1" showInputMessage="1" showErrorMessage="1" sqref="E2:E5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39097</v>
      </c>
      <c r="B2" s="105" t="str">
        <f>IFERROR(VLOOKUP(D2,DB!A:K,11,0),"")</f>
        <v>R6</v>
      </c>
      <c r="C2" s="107">
        <v>1</v>
      </c>
      <c r="D2" s="106" t="s">
        <v>33141</v>
      </c>
      <c r="E2" s="108" t="s">
        <v>38998</v>
      </c>
      <c r="F2" s="109">
        <v>45952.768622685187</v>
      </c>
      <c r="G2" s="78">
        <f ca="1">IFERROR(NOW()-F2,"-")</f>
        <v>7.7546874999825377E-2</v>
      </c>
      <c r="H2" s="109">
        <v>45952.835578703707</v>
      </c>
      <c r="I2" s="105" t="str">
        <f>IFERROR(VLOOKUP(D2,DB!A:F,6,0),"")</f>
        <v>SCECO+STB</v>
      </c>
      <c r="J2" s="104" t="str">
        <f>IFERROR(VLOOKUP(D2,DB!A:G,7,0),"")</f>
        <v>Good</v>
      </c>
      <c r="K2" s="110" t="s">
        <v>39098</v>
      </c>
      <c r="L2" s="111" t="str">
        <f>IFERROR(VLOOKUP(D2,DB!A:I,9,0),"")</f>
        <v>Latis</v>
      </c>
    </row>
    <row r="3" spans="1:16383" ht="31.5" customHeight="1">
      <c r="A3" s="106"/>
      <c r="B3" s="105" t="str">
        <f>IFERROR(VLOOKUP(D3,DB!A:K,11,0),"")</f>
        <v/>
      </c>
      <c r="C3" s="107"/>
      <c r="D3" s="105"/>
      <c r="E3" s="108"/>
      <c r="F3" s="109"/>
      <c r="G3" s="78">
        <f ca="1">IFERROR(NOW()-F3,"-")</f>
        <v>45952.846169560187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45952.846169560187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45952.846169560187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45952.846169560187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45952.846169560187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45952.846169560187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45952.846169560187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45952.846169560187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45952.846169560187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45952.846169560187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45952.846169560187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45952.846169560187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45952.846169560187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45952.846169560187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45952.846169560187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45952.846169560187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45952.846169560187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45952.846169560187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45952.846169560187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45952.846169560187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45952.846169560187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45952.846169560187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45952.846169560187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45952.846169560187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45952.846169560187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45952.846169560187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45952.846169560187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45952.846169560187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45952.846169560187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45952.846169560187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45952.846169560187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45952.846169560187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45952.846169560187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45952.846169560187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45952.846169560187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45952.846169560187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45952.846169560187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45952.846169560187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45952.846169560187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45952.846169560187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45952.846169560187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45952.846169560187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45952.846169560187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45952.846169560187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45952.846169560187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45952.846169560187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45952.846169560187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45952.846169560187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45952.846169560187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45952.846169560187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45952.846169560187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45952.846169560187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45952.846169560187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45952.846169560187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45952.846169560187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45952.846169560187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45952.846169560187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45952.846169560187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45952.846169560187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45952.846169560187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45952.846169560187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45952.846169560187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45952.846169560187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45952.846169560187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45952.846169560187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45952.846169560187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45952.846169560187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45952.846169560187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45952.846169560187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45952.846169560187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45952.846169560187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45952.846169560187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45952.846169560187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45952.846169560187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45952.846169560187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45952.846169560187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45952.846169560187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45952.846169560187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45952.846169560187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45952.846169560187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45952.846169560187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45952.846169560187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45952.846169560187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45952.846169560187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45952.846169560187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45952.846169560187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45952.846169560187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45952.846169560187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45952.846169560187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45952.846169560187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45952.846169560187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45952.846169560187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45952.846169560187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45952.846169560187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45952.846169560187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45952.846169560187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45952.846169560187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45952.846169560187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45952.846169560187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45952.846169560187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45952.846169560187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45952.846169560187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45952.846169560187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45952.846169560187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45952.846169560187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45952.846169560187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45952.846169560187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45952.846169560187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45952.846169560187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45952.846169560187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45952.846169560187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45952.846169560187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45952.846169560187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45952.846169560187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45952.846169560187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45952.846169560187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45952.846169560187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45952.846169560187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45952.846169560187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45952.846169560187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45952.846169560187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45952.846169560187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45952.846169560187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45952.846169560187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45952.846169560187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45952.846169560187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45952.846169560187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45952.846169560187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45952.846169560187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45952.846169560187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45952.846169560187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45952.846169560187</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45952.846169560187</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45952.846169560187</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45952.846169560187</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45952.846169560187</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45952.846169560187</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45952.846169560187</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45952.846169560187</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45952.846169560187</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45952.846169560187</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45952.846169560187</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45952.846169560187</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45952.846169560187</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45952.846169560187</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45952.846169560187</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45952.846169560187</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45952.846169560187</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45952.846169560187</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45952.846169560187</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45952.846169560187</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45952.846169560187</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45952.846169560187</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45952.846169560187</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45952.846169560187</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45952.846169560187</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45952.846169560187</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45952.846169560187</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45952.846169560187</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45952.846169560187</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45952.846169560187</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45952.846169560187</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45952.846169560187</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45952.846169560187</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45952.846169560187</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45952.846169560187</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45952.846169560187</v>
      </c>
      <c r="H169" s="109"/>
      <c r="I169" s="105" t="str">
        <f>IFERROR(VLOOKUP(D169,DB!A:F,6,0),"")</f>
        <v/>
      </c>
      <c r="J169" s="104" t="str">
        <f>IFERROR(VLOOKUP(D169,DB!A:G,7,0),"")</f>
        <v/>
      </c>
      <c r="K169" s="110"/>
      <c r="L169" s="111" t="str">
        <f>IFERROR(VLOOKUP(D169,DB!A:I,9,0),"")</f>
        <v/>
      </c>
    </row>
  </sheetData>
  <dataValidations count="2">
    <dataValidation allowBlank="1" showInputMessage="1" showErrorMessage="1" sqref="E1" xr:uid="{380493DB-286A-4683-AF55-C78F04945A49}"/>
    <dataValidation type="list" allowBlank="1" showInputMessage="1" showErrorMessage="1" sqref="E2: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2025-10-22T17:20:31Z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