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96" documentId="13_ncr:1_{F6CB121F-512D-4AA6-A0C1-0FB36C537598}" xr6:coauthVersionLast="47" xr6:coauthVersionMax="47" xr10:uidLastSave="{96BE89BB-7478-4026-8C1E-E3A43584C1C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<sst xmlns="http://schemas.openxmlformats.org/spreadsheetml/2006/main" count="179039" uniqueCount="39114">
  <si>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</si>
  <si>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</si>
  <si>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</si>
  <si>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</si>
  <si>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</si>
  <si>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</si>
  <si>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</si>
  <si>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</si>
  <si>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</si>
  <si>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</si>
  <si>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</si>
  <si>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</si>
  <si>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</si>
  <si>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</si>
  <si>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</si>
  <si>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</si>
  <si>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</si>
  <si>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</si>
  <si>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</si>
  <si>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</si>
  <si>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</si>
  <si>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</si>
  <si>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</si>
  <si>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</si>
  <si>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</si>
  <si>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</si>
  <si>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</si>
  <si>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</si>
  <si>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</si>
  <si>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</si>
  <si>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</si>
  <si>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</si>
  <si>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</si>
  <si>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</si>
  <si>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</si>
  <si>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</si>
  <si>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</si>
  <si>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</si>
  <si>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</si>
  <si>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</si>
  <si>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</si>
  <si>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</si>
  <si>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</si>
  <si>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</si>
  <si>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</si>
  <si>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</si>
  <si>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</si>
  <si>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</si>
  <si>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</si>
  <si>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</si>
  <si>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</si>
  <si>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</si>
  <si>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</si>
  <si>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</si>
  <si>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</si>
  <si>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</si>
  <si>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</si>
  <si>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</si>
  <si>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</si>
  <si>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</si>
  <si>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</si>
  <si>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</si>
  <si>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</si>
  <si>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</si>
  <si>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</si>
  <si>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</si>
  <si>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</si>
  <si>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</si>
  <si>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</si>
  <si>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</si>
  <si>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</si>
  <si>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</si>
  <si>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</si>
  <si>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</si>
  <si>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</si>
  <si>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</si>
  <si>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</si>
  <si>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</si>
  <si>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</si>
  <si>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</si>
  <si>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</si>
  <si>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</si>
  <si>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</si>
  <si>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</si>
  <si>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</si>
  <si>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</si>
  <si>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</si>
  <si>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</si>
  <si>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</si>
  <si>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</si>
  <si>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</si>
  <si>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</si>
  <si>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</si>
  <si>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</si>
  <si>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</si>
  <si>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</si>
  <si>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</si>
  <si>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</si>
  <si>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</si>
  <si>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</si>
  <si>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</si>
  <si>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</si>
  <si>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</si>
  <si>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</si>
  <si>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</si>
  <si>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</si>
  <si>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</si>
  <si>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</si>
  <si>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</si>
  <si>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</si>
  <si>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</si>
  <si>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</si>
  <si>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</si>
  <si>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</si>
  <si>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</si>
  <si>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</si>
  <si>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</si>
  <si>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</si>
  <si>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</si>
  <si>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</si>
  <si>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</si>
  <si>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</si>
  <si>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</si>
  <si>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</si>
  <si>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</si>
  <si>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</si>
  <si>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</si>
  <si>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</si>
  <si>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</si>
  <si>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</si>
  <si>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</si>
  <si>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</si>
  <si>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</si>
  <si>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</si>
  <si>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</si>
  <si>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</si>
  <si>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</si>
  <si>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</si>
  <si>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</si>
  <si>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</si>
  <si>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</si>
  <si>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</si>
  <si>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</si>
  <si>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</si>
  <si>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</si>
  <si>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</si>
  <si>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</si>
  <si>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</si>
  <si>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</si>
  <si>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</si>
  <si>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</si>
  <si>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</si>
  <si>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</si>
  <si>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</si>
  <si>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</si>
  <si>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</si>
  <si>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</si>
  <si>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</si>
  <si>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</si>
  <si>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</si>
  <si>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</si>
  <si>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</si>
  <si>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</si>
  <si>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</si>
  <si>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</si>
  <si>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</si>
  <si>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</si>
  <si>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</si>
  <si>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</si>
  <si>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</si>
  <si>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</si>
  <si>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</si>
  <si>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</si>
  <si>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</si>
  <si>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</si>
  <si>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</si>
  <si>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</si>
  <si>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</si>
  <si>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</si>
  <si>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</si>
  <si>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</si>
  <si>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</si>
  <si>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</si>
  <si>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</si>
  <si>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</si>
  <si>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</si>
  <si>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</si>
  <si>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</si>
  <si>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</si>
  <si>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</si>
  <si>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</si>
  <si>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</si>
  <si>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</si>
  <si>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</si>
  <si>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</si>
  <si>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</si>
  <si>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</si>
  <si>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</si>
  <si>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</si>
  <si>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</si>
  <si>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</si>
  <si>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</si>
  <si>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</si>
  <si>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</si>
  <si>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</si>
  <si>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</si>
  <si>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</si>
  <si>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</si>
  <si>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</si>
  <si>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</si>
  <si>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</si>
  <si>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</si>
  <si>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</si>
  <si>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</si>
  <si>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</si>
  <si>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</si>
  <si>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</si>
  <si>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</si>
  <si>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</si>
  <si>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</si>
  <si>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</si>
  <si>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</si>
  <si>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</si>
  <si>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</si>
  <si>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</si>
  <si>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</si>
  <si>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</si>
  <si>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</si>
  <si>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</si>
  <si>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</si>
  <si>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</si>
  <si>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</si>
  <si>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</si>
  <si>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</si>
  <si>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</si>
  <si>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</si>
  <si>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</si>
  <si>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</si>
  <si>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</si>
  <si>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</si>
  <si>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</si>
  <si>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</si>
  <si>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</si>
  <si>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</si>
  <si>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</si>
  <si>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</si>
  <si>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</si>
  <si>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</si>
  <si>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</si>
  <si>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</si>
  <si>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</si>
  <si>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</si>
  <si>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</si>
  <si>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</si>
  <si>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</si>
  <si>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</si>
  <si>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</si>
  <si>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</si>
  <si>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</si>
  <si>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</si>
  <si>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</si>
  <si>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</si>
  <si>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</si>
  <si>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</si>
  <si>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</si>
  <si>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</si>
  <si>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</si>
  <si>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</si>
  <si>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</si>
  <si>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</si>
  <si>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</si>
  <si>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</si>
  <si>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</si>
  <si>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</si>
  <si>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</si>
  <si>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</si>
  <si>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</si>
  <si>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</si>
  <si>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</si>
  <si>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</si>
  <si>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</si>
  <si>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</si>
  <si>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</si>
  <si>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</si>
  <si>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</si>
  <si>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</si>
  <si>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</si>
  <si>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</si>
  <si>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</si>
  <si>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</si>
  <si>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</si>
  <si>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</si>
  <si>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</si>
  <si>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</si>
  <si>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</si>
  <si>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</si>
  <si>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</si>
  <si>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</si>
  <si>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</si>
  <si>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</si>
  <si>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</si>
  <si>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</si>
  <si>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</si>
  <si>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</si>
  <si>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</si>
  <si>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</si>
  <si>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</si>
  <si>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</si>
  <si>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</si>
  <si>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</si>
  <si>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</si>
  <si>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</si>
  <si>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</si>
  <si>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</si>
  <si>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</si>
  <si>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</si>
  <si>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</si>
  <si>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</si>
  <si>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</si>
  <si>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</si>
  <si>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</si>
  <si>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</si>
  <si>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</si>
  <si>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</si>
  <si>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</si>
  <si>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</si>
  <si>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</si>
  <si>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</si>
  <si>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</si>
  <si>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</si>
  <si>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</si>
  <si>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</si>
  <si>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</si>
  <si>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</si>
  <si>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</si>
  <si>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</si>
  <si>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</si>
  <si>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</si>
  <si>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</si>
  <si>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</si>
  <si>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</si>
  <si>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</si>
  <si>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</si>
  <si>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</si>
  <si>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</si>
  <si>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</si>
  <si>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</si>
  <si>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</si>
  <si>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</si>
  <si>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</si>
  <si>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</si>
  <si>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</si>
  <si>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</si>
  <si>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</si>
  <si>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</si>
  <si>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</si>
  <si>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</si>
  <si>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</si>
  <si>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</si>
  <si>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</si>
  <si>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</si>
  <si>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</si>
  <si>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</si>
  <si>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</si>
  <si>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</si>
  <si>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</si>
  <si>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</si>
  <si>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</si>
  <si>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</si>
  <si>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</si>
  <si>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</si>
  <si>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</si>
  <si>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</si>
  <si>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</si>
  <si>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</si>
  <si>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</si>
  <si>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</si>
  <si>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</si>
  <si>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</si>
  <si>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</si>
  <si>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</si>
  <si>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</si>
  <si>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</si>
  <si>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</si>
  <si>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</si>
  <si>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</si>
  <si>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</si>
  <si>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</si>
  <si>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</si>
  <si>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</si>
  <si>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</si>
  <si>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</si>
  <si>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</si>
  <si>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</si>
  <si>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</si>
  <si>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</si>
  <si>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</si>
  <si>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</si>
  <si>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</si>
  <si>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</si>
  <si>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</si>
  <si>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</si>
  <si>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</si>
  <si>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</si>
  <si>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</si>
  <si>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</si>
  <si>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</si>
  <si>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</si>
  <si>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</si>
  <si>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</si>
  <si>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</si>
  <si>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</si>
  <si>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</si>
  <si>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</si>
  <si>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</si>
  <si>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</si>
  <si>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</si>
  <si>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</si>
  <si>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</si>
  <si>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</si>
  <si>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</si>
  <si>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</si>
  <si>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</si>
  <si>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</si>
  <si>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</si>
  <si>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</si>
  <si>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</si>
  <si>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</si>
  <si>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</si>
  <si>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</si>
  <si>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</si>
  <si>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</si>
  <si>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</si>
  <si>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</si>
  <si>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</si>
  <si>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</si>
  <si>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</si>
  <si>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</si>
  <si>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</si>
  <si>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</si>
  <si>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</si>
  <si>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</si>
  <si>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</si>
  <si>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</si>
  <si>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</si>
  <si>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</si>
  <si>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</si>
  <si>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</si>
  <si>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</si>
  <si>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</si>
  <si>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</si>
  <si>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</si>
  <si>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</si>
  <si>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</si>
  <si>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</si>
  <si>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</si>
  <si>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</si>
  <si>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</si>
  <si>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</si>
  <si>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</si>
  <si>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</si>
  <si>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</si>
  <si>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</si>
  <si>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</si>
  <si>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</si>
  <si>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</si>
  <si>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</si>
  <si>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</si>
  <si>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</si>
  <si>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</si>
  <si>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</si>
  <si>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</si>
  <si>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</si>
  <si>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</si>
  <si>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</si>
  <si>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</si>
  <si>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</si>
  <si>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</si>
  <si>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</si>
  <si>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</si>
  <si>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</si>
  <si>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</si>
  <si>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</si>
  <si>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</si>
  <si>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</si>
  <si>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</si>
  <si>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</si>
  <si>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</si>
  <si>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</si>
  <si>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</si>
  <si>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</si>
  <si>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</si>
  <si>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</si>
  <si>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</si>
  <si>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</si>
  <si>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</si>
  <si>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</si>
  <si>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</si>
  <si>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</si>
  <si>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</si>
  <si>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</si>
  <si>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</si>
  <si>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</si>
  <si>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</si>
  <si>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</si>
  <si>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</si>
  <si>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</si>
  <si>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</si>
  <si>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</si>
  <si>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</si>
  <si>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</si>
  <si>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</si>
  <si>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</si>
  <si>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</si>
  <si>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</si>
  <si>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</si>
  <si>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</si>
  <si>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</si>
  <si>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</si>
  <si>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</si>
  <si>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</si>
  <si>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</si>
  <si>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</si>
  <si>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</si>
  <si>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</si>
  <si>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</si>
  <si>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</si>
  <si>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</si>
  <si>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</si>
  <si>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</si>
  <si>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</si>
  <si>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</si>
  <si>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</si>
  <si>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</si>
  <si>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</si>
  <si>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</si>
  <si>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</si>
  <si>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</si>
  <si>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</si>
  <si>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</si>
  <si>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</si>
  <si>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</si>
  <si>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</si>
  <si>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</si>
  <si>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</si>
  <si>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</si>
  <si>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</si>
  <si>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</si>
  <si>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</si>
  <si>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</si>
  <si>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</si>
  <si>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</si>
  <si>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</si>
  <si>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</si>
  <si>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</si>
  <si>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</si>
  <si>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</si>
  <si>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</si>
  <si>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</si>
  <si>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</si>
  <si>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</si>
  <si>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</si>
  <si>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</si>
  <si>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</si>
  <si>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</si>
  <si>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</si>
  <si>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</si>
  <si>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</si>
  <si>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</si>
  <si>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</si>
  <si>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</si>
  <si>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</si>
  <si>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</si>
  <si>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</si>
  <si>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</si>
  <si>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</si>
  <si>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</si>
  <si>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</si>
  <si>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</si>
  <si>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</si>
  <si>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</si>
  <si>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</si>
  <si>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</si>
  <si>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</si>
  <si>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</si>
  <si>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</si>
  <si>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</si>
  <si>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</si>
  <si>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</si>
  <si>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</si>
  <si>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</si>
  <si>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</si>
  <si>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</si>
  <si>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</si>
  <si>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</si>
  <si>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</si>
  <si>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</si>
  <si>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</si>
  <si>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</si>
  <si>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</si>
  <si>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</si>
  <si>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</si>
  <si>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</si>
  <si>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</si>
  <si>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</si>
  <si>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</si>
  <si>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</si>
  <si>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</si>
  <si>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</si>
  <si>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</si>
  <si>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</si>
  <si>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</si>
  <si>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</si>
  <si>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</si>
  <si>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</si>
  <si>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</si>
  <si>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</si>
  <si>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</si>
  <si>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</si>
  <si>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</si>
  <si>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</si>
  <si>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</si>
  <si>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</si>
  <si>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</si>
  <si>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</si>
  <si>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</si>
  <si>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</si>
  <si>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</si>
  <si>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</si>
  <si>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</si>
  <si>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</si>
  <si>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</si>
  <si>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</si>
  <si>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</si>
  <si>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</si>
  <si>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</si>
  <si>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</si>
  <si>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</si>
  <si>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</si>
  <si>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</si>
  <si>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</si>
  <si>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</si>
  <si>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</si>
  <si>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</si>
  <si>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</si>
  <si>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</si>
  <si>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</si>
  <si>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</si>
  <si>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</si>
  <si>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</si>
  <si>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</si>
  <si>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</si>
  <si>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</si>
  <si>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</si>
  <si>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</si>
  <si>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</si>
  <si>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</si>
  <si>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</si>
  <si>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</si>
  <si>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</si>
  <si>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</si>
  <si>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</si>
  <si>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</si>
  <si>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</si>
  <si>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</si>
  <si>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</si>
  <si>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</si>
  <si>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</si>
  <si>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</si>
  <si>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</si>
  <si>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</si>
  <si>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</si>
  <si>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</si>
  <si>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</si>
  <si>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</si>
  <si>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</si>
  <si>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</si>
  <si>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</si>
  <si>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</si>
  <si>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</si>
  <si>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</si>
  <si>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</si>
  <si>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</si>
  <si>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</si>
  <si>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</si>
  <si>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</si>
  <si>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</si>
  <si>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</si>
  <si>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</si>
  <si>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</si>
  <si>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</si>
  <si>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</si>
  <si>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</si>
  <si>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</si>
  <si>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</si>
  <si>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</si>
  <si>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</si>
  <si>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</si>
  <si>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</si>
  <si>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</si>
  <si>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</si>
  <si>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</si>
  <si>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</si>
  <si>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</si>
  <si>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</si>
  <si>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</si>
  <si>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</si>
  <si>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</si>
  <si>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</si>
  <si>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</si>
  <si>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</si>
  <si>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</si>
  <si>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</si>
  <si>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</si>
  <si>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</si>
  <si>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</si>
  <si>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</si>
  <si>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</si>
  <si>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</si>
  <si>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</si>
  <si>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</si>
  <si>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</si>
  <si>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</si>
  <si>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</si>
  <si>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</si>
  <si>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</si>
  <si>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</si>
  <si>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</si>
  <si>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</si>
  <si>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</si>
  <si>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</si>
  <si>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</si>
  <si>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</si>
  <si>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</si>
  <si>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</si>
  <si>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</si>
  <si>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</si>
  <si>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</si>
  <si>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</si>
  <si>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</si>
  <si>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</si>
  <si>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</si>
  <si>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</si>
  <si>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</si>
  <si>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</si>
  <si>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</si>
  <si>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</si>
  <si>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</si>
  <si>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</si>
  <si>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</si>
  <si>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</si>
  <si>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</si>
  <si>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</si>
  <si>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</si>
  <si>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</si>
  <si>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</si>
  <si>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</si>
  <si>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</si>
  <si>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</si>
  <si>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</si>
  <si>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</si>
  <si>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</si>
  <si>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</si>
  <si>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</si>
  <si>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</si>
  <si>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</si>
  <si>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</si>
  <si>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</si>
  <si>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</si>
  <si>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</si>
  <si>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</si>
  <si>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</si>
  <si>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</si>
  <si>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</si>
  <si>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</si>
  <si>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</si>
  <si>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</si>
  <si>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</si>
  <si>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</si>
  <si>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</si>
  <si>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</si>
  <si>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</si>
  <si>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</si>
  <si>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</si>
  <si>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</si>
  <si>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</si>
  <si>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</si>
  <si>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</si>
  <si>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</si>
  <si>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</si>
  <si>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</si>
  <si>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</si>
  <si>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</si>
  <si>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</si>
  <si>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</si>
  <si>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</si>
  <si>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</si>
  <si>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</si>
  <si>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</si>
  <si>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</si>
  <si>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</si>
  <si>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</si>
  <si>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</si>
  <si>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</si>
  <si>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</si>
  <si>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</si>
  <si>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</si>
  <si>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</si>
  <si>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</si>
  <si>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</si>
  <si>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</si>
  <si>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</si>
  <si>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</si>
  <si>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</si>
  <si>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</si>
  <si>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</si>
  <si>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</si>
  <si>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</si>
  <si>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</si>
  <si>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</si>
  <si>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</si>
  <si>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</si>
  <si>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</si>
  <si>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</si>
  <si>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</si>
  <si>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</si>
  <si>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</si>
  <si>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</si>
  <si>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</si>
  <si>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</si>
  <si>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</si>
  <si>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</si>
  <si>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</si>
  <si>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</si>
  <si>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</si>
  <si>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</si>
  <si>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</si>
  <si>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</si>
  <si>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</si>
  <si>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</si>
  <si>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</si>
  <si>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</si>
  <si>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</si>
  <si>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</si>
  <si>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</si>
  <si>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</si>
  <si>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</si>
  <si>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</si>
  <si>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</si>
  <si>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</si>
  <si>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</si>
  <si>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</si>
  <si>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</si>
  <si>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</si>
  <si>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</si>
  <si>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</si>
  <si>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</si>
  <si>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</si>
  <si>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</si>
  <si>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</si>
  <si>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</si>
  <si>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</si>
  <si>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</si>
  <si>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</si>
  <si>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</si>
  <si>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</si>
  <si>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</si>
  <si>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</si>
  <si>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</si>
  <si>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</si>
  <si>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</si>
  <si>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</si>
  <si>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</si>
  <si>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</si>
  <si>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</si>
  <si>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</si>
  <si>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</si>
  <si>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</si>
  <si>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</si>
  <si>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</si>
  <si>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</si>
  <si>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</si>
  <si>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</si>
  <si>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</si>
  <si>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</si>
  <si>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</si>
  <si>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</si>
  <si>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</si>
  <si>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</si>
  <si>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</si>
  <si>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</si>
  <si>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</si>
  <si>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</si>
  <si>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</si>
  <si>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</si>
  <si>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</si>
  <si>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</si>
  <si>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</si>
  <si>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</si>
  <si>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</si>
  <si>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</si>
  <si>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</si>
  <si>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</si>
  <si>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</si>
  <si>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</si>
  <si>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</si>
  <si>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</si>
  <si>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</si>
  <si>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</si>
  <si>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</si>
  <si>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</si>
  <si>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</si>
  <si>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</si>
  <si>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</si>
  <si>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</si>
  <si>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</si>
  <si>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</si>
  <si>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</si>
  <si>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</si>
  <si>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</si>
  <si>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</si>
  <si>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</si>
  <si>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</si>
  <si>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</si>
  <si>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</si>
  <si>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</si>
  <si>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</si>
  <si>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</si>
  <si>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</si>
  <si>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</si>
  <si>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</si>
  <si>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</si>
  <si>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</si>
  <si>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</si>
  <si>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</si>
  <si>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</si>
  <si>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</si>
  <si>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</si>
  <si>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</si>
  <si>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</si>
  <si>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</si>
  <si>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</si>
  <si>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</si>
  <si>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</si>
  <si>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</si>
  <si>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</si>
  <si>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</si>
  <si>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</si>
  <si>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</si>
  <si>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</si>
  <si>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</si>
  <si>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</si>
  <si>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</si>
  <si>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</si>
  <si>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</si>
  <si>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</si>
  <si>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</si>
  <si>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</si>
  <si>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</si>
  <si>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</si>
  <si>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</si>
  <si>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</si>
  <si>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</si>
  <si>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</si>
  <si>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</si>
  <si>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</si>
  <si>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</si>
  <si>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</si>
  <si>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</si>
  <si>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</si>
  <si>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</si>
  <si>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</si>
  <si>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</si>
  <si>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</si>
  <si>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</si>
  <si>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</si>
  <si>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</si>
  <si>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</si>
  <si>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</si>
  <si>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</si>
  <si>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</si>
  <si>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</si>
  <si>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</si>
  <si>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</si>
  <si>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</si>
  <si>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</si>
  <si>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</si>
  <si>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</si>
  <si>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</si>
  <si>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</si>
  <si>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</si>
  <si>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</si>
  <si>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</si>
  <si>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</si>
  <si>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</si>
  <si>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</si>
  <si>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</si>
  <si>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</si>
  <si>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</si>
  <si>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</si>
  <si>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</si>
  <si>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</si>
  <si>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</si>
  <si>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</si>
  <si>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</si>
  <si>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</si>
  <si>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</si>
  <si>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</si>
  <si>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</si>
  <si>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</si>
  <si>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</si>
  <si>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</si>
  <si>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</si>
  <si>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</si>
  <si>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</si>
  <si>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</si>
  <si>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</si>
  <si>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</si>
  <si>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</si>
  <si>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</si>
  <si>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</si>
  <si>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</si>
  <si>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</si>
  <si>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</si>
  <si>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</si>
  <si>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</si>
  <si>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</si>
  <si>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</si>
  <si>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</si>
  <si>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</si>
  <si>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</si>
  <si>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</si>
  <si>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</si>
  <si>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</si>
  <si>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</si>
  <si>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</si>
  <si>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</si>
  <si>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</si>
  <si>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</si>
  <si>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</si>
  <si>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</si>
  <si>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</si>
  <si>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</si>
  <si>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</si>
  <si>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</si>
  <si>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</si>
  <si>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</si>
  <si>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</si>
  <si>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</si>
  <si>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</si>
  <si>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</si>
  <si>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</si>
  <si>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</si>
  <si>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</si>
  <si>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</si>
  <si>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</si>
  <si>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</si>
  <si>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</si>
  <si>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</si>
  <si>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</si>
  <si>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</si>
  <si>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</si>
  <si>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</si>
  <si>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</si>
  <si>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</si>
  <si>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</si>
  <si>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</si>
  <si>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</si>
  <si>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</si>
  <si>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</si>
  <si>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</si>
  <si>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</si>
  <si>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</si>
  <si>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</si>
  <si>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</si>
  <si>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</si>
  <si>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</si>
  <si>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</si>
  <si>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</si>
  <si>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</si>
  <si>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</si>
  <si>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</si>
  <si>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</si>
  <si>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</si>
  <si>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</si>
  <si>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</si>
  <si>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</si>
  <si>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</si>
  <si>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</si>
  <si>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</si>
  <si>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</si>
  <si>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</si>
  <si>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</si>
  <si>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</si>
  <si>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</si>
  <si>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</si>
  <si>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</si>
  <si>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</si>
  <si>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</si>
  <si>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</si>
  <si>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</si>
  <si>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</si>
  <si>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</si>
  <si>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</si>
  <si>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</si>
  <si>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</si>
  <si>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</si>
  <si>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</si>
  <si>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</si>
  <si>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</si>
  <si>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</si>
  <si>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</si>
  <si>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</si>
  <si>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</si>
  <si>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</si>
  <si>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</si>
  <si>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</si>
  <si>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</si>
  <si>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</si>
  <si>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</si>
  <si>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</si>
  <si>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</si>
  <si>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</si>
  <si>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</si>
  <si>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</si>
  <si>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</si>
  <si>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</si>
  <si>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</si>
  <si>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</si>
  <si>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</si>
  <si>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</si>
  <si>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</si>
  <si>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</si>
  <si>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</si>
  <si>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</si>
  <si>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</si>
  <si>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</si>
  <si>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</si>
  <si>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</si>
  <si>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</si>
  <si>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</si>
  <si>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</si>
  <si>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</si>
  <si>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</si>
  <si>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</si>
  <si>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</si>
  <si>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</si>
  <si>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</si>
  <si>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</si>
  <si>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</si>
  <si>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</si>
  <si>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</si>
  <si>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</si>
  <si>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</si>
  <si>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</si>
  <si>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</si>
  <si>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</si>
  <si>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</si>
  <si>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</si>
  <si>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</si>
  <si>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</si>
  <si>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</si>
  <si>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</si>
  <si>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</si>
  <si>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</si>
  <si>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</si>
  <si>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</si>
  <si>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</si>
  <si>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</si>
  <si>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</si>
  <si>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</si>
  <si>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</si>
  <si>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</si>
  <si>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</si>
  <si>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</si>
  <si>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</si>
  <si>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</si>
  <si>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</si>
  <si>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</si>
  <si>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</si>
  <si>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</si>
  <si>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</si>
  <si>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</si>
  <si>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</si>
  <si>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</si>
  <si>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</si>
  <si>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</si>
  <si>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</si>
  <si>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</si>
  <si>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</si>
  <si>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</si>
  <si>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</si>
  <si>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</si>
  <si>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</si>
  <si>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</si>
  <si>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</si>
  <si>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</si>
  <si>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</si>
  <si>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</si>
  <si>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</si>
  <si>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</si>
  <si>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</si>
  <si>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</si>
  <si>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</si>
  <si>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</si>
  <si>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</si>
  <si>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</si>
  <si>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</si>
  <si>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</si>
  <si>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</si>
  <si>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</si>
  <si>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</si>
  <si>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</si>
  <si>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</si>
  <si>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</si>
  <si>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</si>
  <si>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</si>
  <si>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</si>
  <si>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</si>
  <si>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</si>
  <si>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</si>
  <si>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</si>
  <si>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</si>
  <si>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</si>
  <si>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</si>
  <si>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</si>
  <si>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</si>
  <si>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</si>
  <si>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</si>
  <si>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</si>
  <si>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</si>
  <si>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</si>
  <si>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</si>
  <si>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</si>
  <si>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</si>
  <si>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</si>
  <si>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</si>
  <si>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</si>
  <si>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</si>
  <si>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</si>
  <si>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</si>
  <si>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</si>
  <si>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</si>
  <si>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</si>
  <si>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</si>
  <si>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</si>
  <si>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</si>
  <si>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</si>
  <si>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</si>
  <si>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</si>
  <si>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</si>
  <si>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</si>
  <si>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</si>
  <si>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</si>
  <si>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</si>
  <si>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</si>
  <si>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</si>
  <si>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</si>
  <si>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</si>
  <si>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</si>
  <si>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</si>
  <si>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</si>
  <si>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</si>
  <si>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</si>
  <si>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</si>
  <si>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</si>
  <si>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</si>
  <si>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</si>
  <si>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</si>
  <si>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</si>
  <si>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</si>
  <si>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</si>
  <si>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</si>
  <si>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</si>
  <si>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</si>
  <si>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</si>
  <si>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</si>
  <si>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</si>
  <si>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</si>
  <si>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</si>
  <si>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</si>
  <si>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</si>
  <si>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</si>
  <si>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</si>
  <si>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</si>
  <si>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</si>
  <si>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</si>
  <si>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</si>
  <si>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</si>
  <si>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</si>
  <si>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</si>
  <si>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</si>
  <si>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</si>
  <si>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</si>
  <si>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</si>
  <si>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</si>
  <si>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</si>
  <si>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</si>
  <si>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</si>
  <si>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</si>
  <si>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</si>
  <si>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</si>
  <si>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</si>
  <si>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</si>
  <si>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</si>
  <si>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</si>
  <si>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</si>
  <si>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</si>
  <si>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</si>
  <si>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</si>
  <si>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</si>
  <si>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</si>
  <si>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</si>
  <si>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</si>
  <si>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</si>
  <si>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</si>
  <si>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</si>
  <si>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</si>
  <si>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</si>
  <si>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</si>
  <si>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</si>
  <si>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</si>
  <si>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</si>
  <si>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</si>
  <si>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</si>
  <si>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</si>
  <si>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</si>
  <si>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</si>
  <si>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</si>
  <si>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</si>
  <si>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</si>
  <si>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</si>
  <si>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</si>
  <si>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</si>
  <si>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</si>
  <si>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</si>
  <si>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</si>
  <si>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</si>
  <si>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</si>
  <si>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</si>
  <si>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</si>
  <si>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</si>
  <si>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</si>
  <si>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</si>
  <si>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</si>
  <si>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</si>
  <si>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</si>
  <si>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</si>
  <si>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</si>
  <si>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</si>
  <si>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</si>
  <si>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</si>
  <si>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</si>
  <si>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</si>
  <si>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</si>
  <si>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</si>
  <si>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</si>
  <si>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</si>
  <si>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</si>
  <si>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</si>
  <si>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</si>
  <si>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</si>
  <si>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</si>
  <si>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</si>
  <si>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</si>
  <si>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</si>
  <si>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</si>
  <si>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</si>
  <si>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</si>
  <si>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</si>
  <si>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</si>
  <si>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</si>
  <si>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</si>
  <si>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</si>
  <si>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</si>
  <si>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</si>
  <si>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</si>
  <si>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</si>
  <si>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</si>
  <si>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</si>
  <si>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</si>
  <si>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</si>
  <si>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</si>
  <si>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</si>
  <si>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</si>
  <si>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</si>
  <si>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</si>
  <si>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</si>
  <si>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</si>
  <si>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</si>
  <si>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</si>
  <si>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</si>
  <si>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</si>
  <si>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</si>
  <si>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</si>
  <si>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</si>
  <si>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</si>
  <si>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</si>
  <si>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</si>
  <si>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</si>
  <si>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</si>
  <si>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</si>
  <si>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</si>
  <si>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</si>
  <si>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</si>
  <si>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</si>
  <si>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</si>
  <si>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</si>
  <si>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</si>
  <si>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</si>
  <si>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</si>
  <si>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</si>
  <si>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</si>
  <si>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</si>
  <si>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</si>
  <si>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</si>
  <si>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</si>
  <si>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</si>
  <si>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</si>
  <si>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</si>
  <si>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</si>
  <si>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</si>
  <si>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</si>
  <si>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</si>
  <si>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</si>
  <si>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</si>
  <si>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</si>
  <si>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</si>
  <si>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</si>
  <si>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</si>
  <si>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</si>
  <si>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</si>
  <si>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</si>
  <si>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</si>
  <si>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</si>
  <si>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</si>
  <si>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</si>
  <si>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</si>
  <si>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</si>
  <si>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</si>
  <si>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</si>
  <si>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</si>
  <si>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</si>
  <si>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</si>
  <si>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</si>
  <si>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</si>
  <si>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</si>
  <si>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</si>
  <si>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</si>
  <si>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</si>
  <si>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</si>
  <si>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</si>
  <si>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</si>
  <si>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</si>
  <si>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</si>
  <si>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</si>
  <si>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</si>
  <si>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</si>
  <si>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</si>
  <si>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</si>
  <si>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</si>
  <si>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</si>
  <si>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</si>
  <si>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</si>
  <si>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</si>
  <si>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</si>
  <si>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</si>
  <si>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</si>
  <si>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</si>
  <si>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</si>
  <si>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</si>
  <si>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</si>
  <si>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</si>
  <si>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</si>
  <si>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</si>
  <si>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</si>
  <si>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</si>
  <si>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</si>
  <si>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</si>
  <si>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</si>
  <si>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</si>
  <si>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</si>
  <si>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</si>
  <si>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</si>
  <si>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</si>
  <si>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</si>
  <si>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</si>
  <si>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</si>
  <si>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</si>
  <si>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</si>
  <si>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</si>
  <si>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</si>
  <si>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</si>
  <si>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</si>
  <si>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</si>
  <si>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</si>
  <si>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</si>
  <si>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</si>
  <si>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</si>
  <si>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</si>
  <si>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</si>
  <si>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</si>
  <si>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</si>
  <si>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</si>
  <si>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</si>
  <si>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</si>
  <si>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</si>
  <si>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</si>
  <si>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</si>
  <si>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</si>
  <si>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</si>
  <si>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</si>
  <si>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</si>
  <si>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</si>
  <si>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</si>
  <si>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</si>
  <si>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</si>
  <si>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</si>
  <si>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</si>
  <si>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</si>
  <si>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</si>
  <si>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</si>
  <si>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</si>
  <si>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</si>
  <si>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</si>
  <si>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</si>
  <si>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</si>
  <si>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</si>
  <si>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</si>
  <si>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</si>
  <si>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</si>
  <si>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</si>
  <si>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</si>
  <si>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</si>
  <si>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</si>
  <si>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</si>
  <si>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</si>
  <si>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</si>
  <si>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</si>
  <si>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</si>
  <si>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</si>
  <si>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</si>
  <si>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</si>
  <si>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</si>
  <si>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</si>
  <si>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</si>
  <si>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</si>
  <si>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</si>
  <si>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</si>
  <si>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</si>
  <si>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</si>
  <si>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</si>
  <si>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</si>
  <si>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</si>
  <si>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</si>
  <si>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</si>
  <si>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</si>
  <si>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</si>
  <si>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</si>
  <si>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</si>
  <si>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</si>
  <si>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</si>
  <si>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</si>
  <si>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</si>
  <si>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</si>
  <si>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</si>
  <si>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</si>
  <si>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</si>
  <si>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</si>
  <si>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</si>
  <si>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</si>
  <si>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</si>
  <si>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</si>
  <si>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</si>
  <si>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</si>
  <si>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</si>
  <si>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</si>
  <si>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</si>
  <si>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</si>
  <si>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</si>
  <si>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</si>
  <si>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</si>
  <si>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</si>
  <si>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</si>
  <si>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</si>
  <si>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</si>
  <si>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</si>
  <si>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</si>
  <si>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</si>
  <si>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</si>
  <si>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</si>
  <si>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</si>
  <si>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</si>
  <si>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</si>
  <si>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</si>
  <si>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</si>
  <si>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</si>
  <si>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</si>
  <si>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</si>
  <si>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</si>
  <si>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</si>
  <si>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</si>
  <si>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</si>
  <si>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</si>
  <si>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</si>
  <si>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</si>
  <si>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</si>
  <si>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</si>
  <si>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</si>
  <si>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</si>
  <si>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</si>
  <si>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</si>
  <si>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</si>
  <si>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</si>
  <si>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</si>
  <si>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</si>
  <si>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</si>
  <si>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</si>
  <si>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</si>
  <si>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</si>
  <si>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</si>
  <si>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</si>
  <si>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</si>
  <si>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</si>
  <si>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</si>
  <si>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</si>
  <si>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</si>
  <si>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</si>
  <si>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</si>
  <si>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</si>
  <si>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</si>
  <si>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</si>
  <si>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</si>
  <si>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</si>
  <si>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</si>
  <si>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</si>
  <si>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</si>
  <si>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</si>
  <si>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</si>
  <si>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</si>
  <si>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</si>
  <si>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</si>
  <si>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</si>
  <si>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</si>
  <si>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</si>
  <si>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</si>
  <si>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</si>
  <si>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</si>
  <si>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</si>
  <si>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</si>
  <si>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</si>
  <si>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</si>
  <si>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</si>
  <si>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</si>
  <si>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</si>
  <si>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</si>
  <si>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</si>
  <si>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</si>
  <si>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</si>
  <si>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</si>
  <si>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</si>
  <si>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</si>
  <si>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</si>
  <si>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</si>
  <si>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</si>
  <si>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</si>
  <si>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</si>
  <si>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</si>
  <si>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</si>
  <si>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</si>
  <si>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</si>
  <si>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</si>
  <si>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</si>
  <si>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</si>
  <si>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</si>
  <si>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</si>
  <si>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</si>
  <si>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</si>
  <si>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</si>
  <si>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</si>
  <si>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</si>
  <si>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</si>
  <si>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</si>
  <si>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</si>
  <si>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</si>
  <si>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</si>
  <si>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</si>
  <si>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</si>
  <si>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</si>
  <si>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</si>
  <si>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</si>
  <si>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</si>
  <si>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</si>
  <si>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</si>
  <si>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</si>
  <si>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</si>
  <si>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</si>
  <si>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</si>
  <si>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</si>
  <si>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</si>
  <si>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</si>
  <si>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</si>
  <si>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</si>
  <si>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</si>
  <si>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</si>
  <si>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</si>
  <si>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</si>
  <si>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</si>
  <si>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</si>
  <si>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</si>
  <si>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</si>
  <si>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</si>
  <si>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</si>
  <si>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</si>
  <si>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</si>
  <si>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</si>
  <si>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</si>
  <si>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</si>
  <si>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</si>
  <si>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</si>
  <si>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</si>
  <si>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</si>
  <si>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</si>
  <si>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</si>
  <si>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</si>
  <si>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</si>
  <si>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</si>
  <si>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</si>
  <si>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</si>
  <si>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</si>
  <si>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</si>
  <si>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</si>
  <si>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</si>
  <si>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</si>
  <si>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</si>
  <si>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</si>
  <si>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</si>
  <si>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</si>
  <si>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</si>
  <si>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</si>
  <si>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</si>
  <si>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</si>
  <si>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</si>
  <si>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</si>
  <si>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</si>
  <si>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</si>
  <si>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</si>
  <si>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</si>
  <si>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</si>
  <si>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</si>
  <si>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</si>
  <si>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</si>
  <si>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</si>
  <si>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</si>
  <si>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</si>
  <si>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</si>
  <si>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</si>
  <si>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</si>
  <si>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</si>
  <si>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</si>
  <si>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</si>
  <si>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</si>
  <si>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</si>
  <si>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</si>
  <si>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</si>
  <si>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</si>
  <si>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</si>
  <si>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</si>
  <si>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</si>
  <si>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</si>
  <si>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</si>
  <si>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</si>
  <si>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</si>
  <si>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</si>
  <si>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</si>
  <si>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</si>
  <si>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</si>
  <si>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</si>
  <si>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</si>
  <si>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</si>
  <si>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</si>
  <si>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</si>
  <si>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</si>
  <si>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</si>
  <si>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</si>
  <si>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</si>
  <si>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</si>
  <si>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</si>
  <si>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</si>
  <si>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</si>
  <si>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</si>
  <si>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</si>
  <si>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</si>
  <si>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</si>
  <si>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</si>
  <si>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</si>
  <si>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</si>
  <si>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</si>
  <si>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</si>
  <si>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</si>
  <si>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</si>
  <si>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</si>
  <si>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</si>
  <si>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</si>
  <si>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</si>
  <si>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</si>
  <si>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</si>
  <si>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</si>
  <si>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</si>
  <si>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</si>
  <si>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</si>
  <si>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</si>
  <si>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</si>
  <si>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</si>
  <si>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</si>
  <si>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</si>
  <si>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</si>
  <si>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</si>
  <si>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</si>
  <si>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</si>
  <si>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</si>
  <si>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</si>
  <si>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</si>
  <si>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</si>
  <si>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</si>
  <si>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</si>
  <si>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</si>
  <si>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</si>
  <si>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</si>
  <si>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</si>
  <si>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</si>
  <si>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</si>
  <si>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</si>
  <si>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</si>
  <si>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</si>
  <si>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</si>
  <si>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</si>
  <si>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</si>
  <si>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</si>
  <si>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</si>
  <si>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</si>
  <si>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</si>
  <si>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</si>
  <si>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</si>
  <si>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</si>
  <si>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</si>
  <si>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</si>
  <si>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</si>
  <si>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</si>
  <si>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</si>
  <si>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</si>
  <si>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</si>
  <si>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</si>
  <si>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</si>
  <si>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</si>
  <si>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</si>
  <si>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</si>
  <si>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</si>
  <si>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</si>
  <si>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</si>
  <si>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</si>
  <si>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</si>
  <si>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</si>
  <si>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</si>
  <si>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</si>
  <si>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</si>
  <si>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</si>
  <si>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</si>
  <si>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</si>
  <si>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</si>
  <si>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</si>
  <si>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</si>
  <si>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</si>
  <si>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</si>
  <si>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</si>
  <si>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</si>
  <si>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</si>
  <si>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</si>
  <si>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</si>
  <si>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</si>
  <si>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</si>
  <si>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</si>
  <si>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</si>
  <si>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</si>
  <si>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</si>
  <si>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</si>
  <si>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</si>
  <si>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</si>
  <si>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</si>
  <si>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</si>
  <si>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</si>
  <si>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</si>
  <si>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</si>
  <si>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</si>
  <si>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</si>
  <si>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</si>
  <si>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</si>
  <si>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</si>
  <si>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</si>
  <si>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</si>
  <si>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</si>
  <si>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</si>
  <si>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</si>
  <si>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</si>
  <si>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</si>
  <si>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</si>
  <si>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</si>
  <si>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</si>
  <si>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</si>
  <si>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</si>
  <si>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</si>
  <si>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</si>
  <si>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</si>
  <si>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</si>
  <si>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</si>
  <si>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</si>
  <si>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</si>
  <si>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</si>
  <si>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</si>
  <si>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</si>
  <si>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</si>
  <si>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</si>
  <si>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</si>
  <si>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</si>
  <si>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</si>
  <si>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</si>
  <si>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</si>
  <si>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</si>
  <si>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</si>
  <si>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</si>
  <si>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</si>
  <si>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</si>
  <si>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</si>
  <si>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</si>
  <si>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</si>
  <si>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</si>
  <si>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</si>
  <si>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</si>
  <si>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</si>
  <si>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</si>
  <si>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</si>
  <si>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</si>
  <si>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</si>
  <si>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</si>
  <si>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</si>
  <si>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</si>
  <si>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</si>
  <si>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</si>
  <si>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</si>
  <si>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</si>
  <si>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</si>
  <si>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</si>
  <si>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</si>
  <si>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</si>
  <si>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</si>
  <si>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</si>
  <si>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</si>
  <si>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</si>
  <si>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</si>
  <si>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</si>
  <si>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</si>
  <si>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</si>
  <si>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</si>
  <si>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</si>
  <si>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</si>
  <si>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</si>
  <si>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</si>
  <si>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</si>
  <si>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</si>
  <si>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</si>
  <si>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</si>
  <si>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</si>
  <si>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</si>
  <si>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</si>
  <si>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</si>
  <si>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</si>
  <si>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</si>
  <si>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</si>
  <si>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</si>
  <si>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</si>
  <si>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</si>
  <si>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</si>
  <si>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</si>
  <si>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</si>
  <si>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</si>
  <si>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</si>
  <si>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</si>
  <si>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</si>
  <si>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</si>
  <si>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</si>
  <si>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</si>
  <si>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</si>
  <si>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</si>
  <si>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</si>
  <si>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</si>
  <si>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</si>
  <si>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</si>
  <si>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</si>
  <si>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</si>
  <si>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</si>
  <si>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</si>
  <si>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</si>
  <si>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</si>
  <si>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</si>
  <si>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</si>
  <si>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</si>
  <si>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</si>
  <si>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</si>
  <si>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</si>
  <si>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</si>
  <si>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</si>
  <si>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</si>
  <si>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</si>
  <si>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</si>
  <si>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</si>
  <si>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</si>
  <si>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</si>
  <si>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</si>
  <si>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</si>
  <si>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</si>
  <si>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</si>
  <si>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</si>
  <si>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</si>
  <si>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</si>
  <si>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</si>
  <si>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</si>
  <si>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</si>
  <si>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</si>
  <si>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</si>
  <si>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</si>
  <si>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</si>
  <si>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</si>
  <si>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</si>
  <si>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</si>
  <si>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</si>
  <si>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</si>
  <si>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</si>
  <si>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</si>
  <si>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</si>
  <si>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</si>
  <si>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</si>
  <si>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</si>
  <si>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</si>
  <si>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</si>
  <si>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</si>
  <si>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</si>
  <si>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</si>
  <si>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</si>
  <si>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</si>
  <si>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</si>
  <si>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</si>
  <si>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</si>
  <si>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</si>
  <si>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</si>
  <si>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</si>
  <si>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</si>
  <si>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</si>
  <si>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</si>
  <si>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</si>
  <si>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</si>
  <si>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</si>
  <si>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</si>
  <si>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</si>
  <si>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</si>
  <si>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</si>
  <si>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</si>
  <si>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</si>
  <si>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</si>
  <si>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</si>
  <si>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</si>
  <si>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</si>
  <si>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</si>
  <si>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</si>
  <si>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</si>
  <si>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</si>
  <si>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</si>
  <si>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</si>
  <si>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</si>
  <si>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</si>
  <si>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</si>
  <si>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</si>
  <si>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</si>
  <si>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</si>
  <si>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</si>
  <si>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</si>
  <si>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</si>
  <si>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</si>
  <si>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</si>
  <si>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</si>
  <si>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</si>
  <si>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</si>
  <si>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</si>
  <si>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</si>
  <si>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</si>
  <si>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</si>
  <si>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</si>
  <si>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</si>
  <si>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</si>
  <si>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</si>
  <si>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</si>
  <si>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</si>
  <si>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</si>
  <si>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</si>
  <si>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</si>
  <si>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</si>
  <si>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</si>
  <si>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</si>
  <si>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</si>
  <si>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</si>
  <si>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</si>
  <si>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</si>
  <si>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</si>
  <si>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</si>
  <si>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</si>
  <si>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</si>
  <si>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</si>
  <si>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</si>
  <si>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</si>
  <si>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</si>
  <si>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</si>
  <si>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</si>
  <si>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</si>
  <si>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</si>
  <si>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</si>
  <si>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</si>
  <si>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</si>
  <si>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</si>
  <si>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</si>
  <si>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</si>
  <si>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</si>
  <si>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</si>
  <si>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</si>
  <si>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</si>
  <si>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</si>
  <si>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</si>
  <si>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</si>
  <si>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</si>
  <si>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</si>
  <si>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</si>
  <si>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</si>
  <si>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</si>
  <si>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</si>
  <si>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</si>
  <si>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</si>
  <si>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</si>
  <si>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</si>
  <si>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</si>
  <si>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</si>
  <si>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</si>
  <si>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</si>
  <si>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</si>
  <si>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</si>
  <si>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</si>
  <si>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</si>
  <si>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</si>
  <si>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</si>
  <si>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</si>
  <si>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</si>
  <si>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</si>
  <si>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</si>
  <si>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</si>
  <si>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</si>
  <si>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</si>
  <si>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</si>
  <si>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</si>
  <si>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</si>
  <si>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</si>
  <si>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</si>
  <si>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</si>
  <si>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</si>
  <si>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</si>
  <si>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</si>
  <si>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</si>
  <si>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</si>
  <si>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</si>
  <si>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</si>
  <si>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</si>
  <si>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</si>
  <si>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</si>
  <si>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</si>
  <si>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</si>
  <si>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</si>
  <si>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</si>
  <si>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</si>
  <si>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</si>
  <si>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</si>
  <si>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</si>
  <si>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</si>
  <si>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</si>
  <si>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</si>
  <si>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</si>
  <si>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</si>
  <si>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</si>
  <si>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</si>
  <si>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</si>
  <si>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</si>
  <si>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</si>
  <si>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</si>
  <si>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</si>
  <si>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</si>
  <si>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</si>
  <si>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</si>
  <si>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</si>
  <si>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</si>
  <si>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</si>
  <si>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</si>
  <si>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</si>
  <si>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</si>
  <si>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</si>
  <si>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</si>
  <si>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</si>
  <si>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</si>
  <si>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</si>
  <si>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</si>
  <si>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</si>
  <si>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</si>
  <si>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</si>
  <si>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</si>
  <si>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</si>
  <si>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</si>
  <si>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</si>
  <si>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</si>
  <si>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</si>
  <si>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</si>
  <si>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</si>
  <si>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</si>
  <si>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</si>
  <si>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</si>
  <si>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</si>
  <si>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</si>
  <si>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</si>
  <si>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</si>
  <si>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</si>
  <si>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</si>
  <si>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</si>
  <si>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</si>
  <si>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</si>
  <si>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</si>
  <si>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</si>
  <si>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</si>
  <si>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</si>
  <si>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</si>
  <si>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</si>
  <si>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</si>
  <si>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</si>
  <si>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</si>
  <si>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</si>
  <si>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</si>
  <si>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</si>
  <si>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</si>
  <si>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</si>
  <si>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</si>
  <si>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</si>
  <si>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</si>
  <si>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</si>
  <si>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</si>
  <si>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</si>
  <si>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</si>
  <si>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</si>
  <si>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</si>
  <si>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</si>
  <si>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</si>
  <si>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</si>
  <si>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</si>
  <si>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</si>
  <si>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</si>
  <si>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</si>
  <si>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</si>
  <si>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</si>
  <si>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</si>
  <si>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</si>
  <si>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</si>
  <si>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</si>
  <si>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</si>
  <si>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</si>
  <si>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</si>
  <si>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</si>
  <si>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</si>
  <si>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</si>
  <si>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</si>
  <si>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</si>
  <si>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</si>
  <si>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</si>
  <si>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</si>
  <si>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</si>
  <si>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</si>
  <si>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</si>
  <si>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</si>
  <si>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</si>
  <si>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</si>
  <si>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</si>
  <si>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</si>
  <si>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</si>
  <si>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</si>
  <si>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</si>
  <si>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</si>
  <si>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</si>
  <si>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</si>
  <si>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</si>
  <si>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</si>
  <si>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</si>
  <si>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</si>
  <si>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</si>
  <si>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</si>
  <si>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</si>
  <si>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</si>
  <si>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</si>
  <si>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</si>
  <si>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</si>
  <si>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</si>
  <si>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</si>
  <si>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</si>
  <si>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</si>
  <si>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</si>
  <si>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</si>
  <si>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</si>
  <si>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</si>
  <si>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</si>
  <si>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</si>
  <si>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</si>
  <si>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</si>
  <si>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</si>
  <si>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</si>
  <si>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</si>
  <si>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</si>
  <si>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</si>
  <si>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</si>
  <si>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</si>
  <si>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</si>
  <si>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</si>
  <si>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</si>
  <si>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</si>
  <si>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</si>
  <si>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</si>
  <si>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</si>
  <si>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</si>
  <si>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</si>
  <si>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</si>
  <si>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</si>
  <si>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</si>
  <si>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</si>
  <si>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</si>
  <si>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</si>
  <si>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</si>
  <si>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</si>
  <si>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</si>
  <si>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</si>
  <si>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</si>
  <si>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</si>
  <si>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</si>
  <si>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</si>
  <si>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</si>
  <si>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</si>
  <si>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</si>
  <si>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</si>
  <si>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</si>
  <si>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</si>
  <si>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</si>
  <si>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</si>
  <si>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</si>
  <si>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</si>
  <si>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</si>
  <si>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</si>
  <si>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</si>
  <si>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</si>
  <si>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</si>
  <si>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</si>
  <si>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</si>
  <si>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</si>
  <si>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</si>
  <si>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</si>
  <si>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</si>
  <si>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</si>
  <si>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</si>
  <si>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</si>
  <si>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</si>
  <si>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</si>
  <si>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</si>
  <si>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</si>
  <si>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</si>
  <si>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</si>
  <si>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</si>
  <si>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</si>
  <si>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</si>
  <si>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</si>
  <si>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</si>
  <si>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</si>
  <si>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</si>
  <si>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</si>
  <si>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</si>
  <si>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</si>
  <si>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</si>
  <si>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</si>
  <si>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</si>
  <si>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</si>
  <si>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</si>
  <si>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</si>
  <si>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</si>
  <si>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</si>
  <si>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</si>
  <si>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</si>
  <si>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</si>
  <si>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</si>
  <si>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</si>
  <si>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</si>
  <si>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</si>
  <si>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</si>
  <si>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</si>
  <si>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</si>
  <si>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</si>
  <si>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</si>
  <si>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</si>
  <si>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</si>
  <si>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</si>
  <si>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</si>
  <si>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</si>
  <si>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</si>
  <si>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</si>
  <si>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</si>
  <si>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</si>
  <si>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</si>
  <si>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</si>
  <si>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</si>
  <si>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</si>
  <si>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</si>
  <si>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</si>
  <si>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</si>
  <si>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</si>
  <si>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</si>
  <si>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</si>
  <si>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</si>
  <si>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</si>
  <si>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</si>
  <si>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</si>
  <si>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</si>
  <si>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</si>
  <si>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</si>
  <si>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</si>
  <si>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</si>
  <si>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</si>
  <si>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</si>
  <si>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</si>
  <si>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</si>
  <si>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</si>
  <si>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</si>
  <si>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</si>
  <si>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</si>
  <si>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</si>
  <si>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</si>
  <si>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</si>
  <si>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</si>
  <si>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</si>
  <si>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</si>
  <si>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</si>
  <si>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</si>
  <si>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</si>
  <si>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</si>
  <si>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</si>
  <si>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</si>
  <si>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</si>
  <si>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</si>
  <si>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</si>
  <si>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</si>
  <si>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</si>
  <si>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</si>
  <si>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</si>
  <si>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</si>
  <si>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</si>
  <si>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</si>
  <si>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</si>
  <si>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</si>
  <si>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</si>
  <si>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</si>
  <si>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</si>
  <si>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</si>
  <si>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</si>
  <si>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</si>
  <si>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</si>
  <si>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</si>
  <si>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</si>
  <si>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</si>
  <si>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</si>
  <si>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</si>
  <si>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</si>
  <si>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</si>
  <si>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</si>
  <si>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</si>
  <si>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</si>
  <si>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</si>
  <si>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</si>
  <si>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</si>
  <si>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</si>
  <si>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</si>
  <si>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</si>
  <si>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</si>
  <si>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</si>
  <si>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</si>
  <si>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</si>
  <si>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</si>
  <si>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</si>
  <si>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</si>
  <si>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</si>
  <si>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</si>
  <si>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</si>
  <si>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</si>
  <si>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</si>
  <si>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</si>
  <si>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</si>
  <si>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</si>
  <si>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</si>
  <si>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</si>
  <si>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</si>
  <si>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</si>
  <si>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</si>
  <si>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</si>
  <si>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</si>
  <si>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</si>
  <si>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</si>
  <si>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</si>
  <si>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</si>
  <si>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</si>
  <si>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</si>
  <si>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</si>
  <si>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</si>
  <si>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</si>
  <si>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</si>
  <si>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</si>
  <si>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</si>
  <si>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</si>
  <si>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</si>
  <si>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</si>
  <si>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</si>
  <si>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</si>
  <si>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</si>
  <si>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</si>
  <si>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</si>
  <si>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</si>
  <si>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</si>
  <si>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</si>
  <si>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</si>
  <si>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</si>
  <si>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</si>
  <si>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</si>
  <si>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</si>
  <si>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</si>
  <si>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</si>
  <si>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</si>
  <si>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</si>
  <si>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</si>
  <si>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</si>
  <si>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</si>
  <si>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</si>
  <si>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</si>
  <si>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</si>
  <si>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</si>
  <si>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</si>
  <si>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</si>
  <si>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</si>
  <si>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</si>
  <si>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</si>
  <si>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</si>
  <si>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</si>
  <si>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</si>
  <si>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</si>
  <si>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</si>
  <si>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</si>
  <si>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</si>
  <si>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</si>
  <si>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</si>
  <si>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</si>
  <si>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</si>
  <si>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</si>
  <si>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</si>
  <si>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</si>
  <si>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</si>
  <si>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</si>
  <si>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</si>
  <si>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</si>
  <si>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</si>
  <si>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</si>
  <si>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</si>
  <si>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</si>
  <si>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</si>
  <si>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</si>
  <si>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</si>
  <si>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</si>
  <si>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</si>
  <si>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</si>
  <si>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</si>
  <si>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</si>
  <si>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</si>
  <si>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</si>
  <si>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</si>
  <si>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</si>
  <si>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</si>
  <si>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</si>
  <si>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</si>
  <si>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</si>
  <si>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</si>
  <si>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</si>
  <si>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</si>
  <si>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</si>
  <si>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</si>
  <si>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</si>
  <si>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</si>
  <si>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</si>
  <si>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</si>
  <si>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</si>
  <si>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</si>
  <si>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</si>
  <si>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</si>
  <si>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</si>
  <si>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</si>
  <si>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</si>
  <si>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</si>
  <si>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</si>
  <si>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</si>
  <si>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</si>
  <si>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</si>
  <si>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</si>
  <si>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</si>
  <si>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</si>
  <si>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</si>
  <si>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</si>
  <si>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</si>
  <si>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</si>
  <si>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</si>
  <si>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</si>
  <si>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</si>
  <si>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</si>
  <si>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</si>
  <si>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</si>
  <si>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</si>
  <si>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</si>
  <si>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</si>
  <si>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</si>
  <si>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</si>
  <si>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</si>
  <si>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</si>
  <si>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</si>
  <si>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</si>
  <si>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</si>
  <si>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</si>
  <si>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</si>
  <si>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</si>
  <si>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</si>
  <si>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</si>
  <si>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</si>
  <si>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</si>
  <si>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</si>
  <si>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</si>
  <si>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</si>
  <si>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</si>
  <si>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</si>
  <si>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</si>
  <si>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</si>
  <si>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</si>
  <si>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</si>
  <si>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</si>
  <si>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</si>
  <si>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</si>
  <si>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</si>
  <si>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</si>
  <si>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</si>
  <si>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</si>
  <si>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</si>
  <si>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</si>
  <si>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</si>
  <si>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</si>
  <si>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</si>
  <si>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</si>
  <si>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</si>
  <si>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</si>
  <si>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</si>
  <si>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</si>
  <si>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</si>
  <si>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</si>
  <si>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</si>
  <si>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</si>
  <si>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</si>
  <si>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</si>
  <si>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</si>
  <si>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</si>
  <si>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</si>
  <si>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</si>
  <si>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</si>
  <si>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</si>
  <si>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</si>
  <si>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</si>
  <si>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</si>
  <si>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</si>
  <si>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</si>
  <si>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</si>
  <si>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</si>
  <si>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</si>
  <si>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</si>
  <si>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</si>
  <si>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</si>
  <si>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</si>
  <si>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</si>
  <si>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</si>
  <si>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</si>
  <si>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</si>
  <si>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</si>
  <si>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</si>
  <si>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</si>
  <si>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</si>
  <si>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</si>
  <si>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</si>
  <si>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</si>
  <si>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</si>
  <si>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</si>
  <si>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</si>
  <si>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</si>
  <si>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</si>
  <si>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</si>
  <si>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</si>
  <si>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</si>
  <si>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</si>
  <si>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</si>
  <si>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</si>
  <si>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</si>
  <si>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</si>
  <si>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</si>
  <si>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</si>
  <si>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</si>
  <si>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</si>
  <si>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</si>
  <si>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</si>
  <si>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</si>
  <si>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</si>
  <si>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</si>
  <si>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</si>
  <si>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</si>
  <si>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</si>
  <si>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</si>
  <si>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</si>
  <si>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</si>
  <si>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</si>
  <si>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</si>
  <si>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</si>
  <si>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</si>
  <si>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</si>
  <si>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</si>
  <si>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</si>
  <si>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</si>
  <si>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</si>
  <si>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</si>
  <si>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</si>
  <si>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</si>
  <si>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</si>
  <si>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</si>
  <si>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</si>
  <si>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</si>
  <si>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</si>
  <si>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</si>
  <si>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</si>
  <si>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</si>
  <si>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</si>
  <si>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</si>
  <si>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</si>
  <si>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</si>
  <si>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</si>
  <si>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</si>
  <si>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</si>
  <si>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</si>
  <si>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</si>
  <si>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</si>
  <si>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</si>
  <si>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</si>
  <si>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</si>
  <si>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</si>
  <si>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</si>
  <si>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</si>
  <si>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</si>
  <si>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</si>
  <si>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</si>
  <si>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</si>
  <si>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</si>
  <si>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</si>
  <si>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</si>
  <si>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</si>
  <si>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</si>
  <si>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</si>
  <si>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</si>
  <si>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</si>
  <si>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</si>
  <si>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</si>
  <si>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</si>
  <si>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</si>
  <si>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</si>
  <si>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</si>
  <si>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</si>
  <si>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</si>
  <si>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</si>
  <si>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</si>
  <si>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</si>
  <si>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</si>
  <si>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</si>
  <si>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</si>
  <si>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</si>
  <si>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</si>
  <si>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</si>
  <si>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</si>
  <si>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</si>
  <si>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</si>
  <si>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</si>
  <si>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</si>
  <si>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</si>
  <si>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</si>
  <si>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</si>
  <si>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</si>
  <si>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</si>
  <si>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</si>
  <si>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</si>
  <si>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</si>
  <si>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</si>
  <si>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</si>
  <si>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</si>
  <si>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</si>
  <si>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</si>
  <si>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</si>
  <si>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</si>
  <si>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</si>
  <si>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</si>
  <si>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</si>
  <si>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</si>
  <si>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</si>
  <si>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</si>
  <si>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</si>
  <si>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</si>
  <si>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</si>
  <si>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</si>
  <si>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</si>
  <si>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</si>
  <si>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</si>
  <si>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</si>
  <si>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</si>
  <si>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</si>
  <si>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</si>
  <si>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</si>
  <si>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</si>
  <si>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</si>
  <si>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</si>
  <si>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</si>
  <si>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</si>
  <si>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</si>
  <si>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</si>
  <si>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</si>
  <si>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</si>
  <si>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</si>
  <si>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</si>
  <si>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</si>
  <si>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</si>
  <si>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</si>
  <si>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</si>
  <si>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</si>
  <si>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</si>
  <si>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</si>
  <si>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</si>
  <si>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</si>
  <si>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</si>
  <si>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</si>
  <si>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</si>
  <si>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</si>
  <si>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</si>
  <si>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</si>
  <si>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</si>
  <si>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</si>
  <si>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</si>
  <si>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</si>
  <si>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</si>
  <si>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</si>
  <si>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</si>
  <si>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</si>
  <si>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</si>
  <si>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</si>
  <si>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</si>
  <si>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</si>
  <si>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</si>
  <si>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</si>
  <si>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</si>
  <si>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</si>
  <si>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</si>
  <si>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</si>
  <si>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</si>
  <si>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</si>
  <si>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</si>
  <si>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</si>
  <si>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</si>
  <si>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</si>
  <si>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</si>
  <si>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</si>
  <si>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</si>
  <si>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</si>
  <si>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</si>
  <si>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</si>
  <si>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</si>
  <si>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</si>
  <si>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</si>
  <si>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</si>
  <si>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</si>
  <si>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</si>
  <si>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</si>
  <si>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</si>
  <si>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</si>
  <si>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</si>
  <si>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</si>
  <si>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</si>
  <si>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</si>
  <si>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</si>
  <si>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</si>
  <si>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</si>
  <si>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</si>
  <si>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</si>
  <si>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</si>
  <si>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</si>
  <si>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</si>
  <si>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</si>
  <si>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</si>
  <si>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</si>
  <si>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</si>
  <si>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</si>
  <si>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</si>
  <si>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</si>
  <si>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</si>
  <si>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</si>
  <si>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</si>
  <si>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</si>
  <si>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</si>
  <si>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</si>
  <si>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</si>
  <si>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</si>
  <si>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</si>
  <si>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</si>
  <si>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</si>
  <si>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</si>
  <si>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</si>
  <si>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</si>
  <si>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</si>
  <si>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</si>
  <si>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</si>
  <si>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</si>
  <si>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</si>
  <si>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</si>
  <si>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</si>
  <si>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</si>
  <si>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</si>
  <si>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</si>
  <si>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</si>
  <si>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</si>
  <si>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</si>
  <si>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</si>
  <si>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</si>
  <si>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</si>
  <si>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</si>
  <si>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</si>
  <si>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</si>
  <si>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</si>
  <si>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</si>
  <si>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</si>
  <si>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</si>
  <si>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</si>
  <si>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</si>
  <si>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</si>
  <si>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</si>
  <si>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</si>
  <si>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</si>
  <si>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</si>
  <si>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</si>
  <si>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</si>
  <si>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</si>
  <si>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</si>
  <si>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</si>
  <si>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</si>
  <si>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</si>
  <si>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</si>
  <si>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</si>
  <si>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</si>
  <si>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</si>
  <si>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</si>
  <si>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</si>
  <si>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</si>
  <si>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</si>
  <si>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</si>
  <si>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</si>
  <si>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</si>
  <si>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</si>
  <si>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</si>
  <si>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</si>
  <si>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</si>
  <si>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</si>
  <si>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</si>
  <si>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</si>
  <si>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</si>
  <si>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</si>
  <si>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</si>
  <si>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</si>
  <si>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</si>
  <si>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</si>
  <si>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</si>
  <si>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</si>
  <si>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</si>
  <si>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</si>
  <si>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</si>
  <si>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</si>
  <si>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</si>
  <si>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</si>
  <si>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</si>
  <si>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</si>
  <si>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</si>
  <si>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</si>
  <si>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</si>
  <si>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</si>
  <si>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</si>
  <si>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</si>
  <si>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</si>
  <si>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</si>
  <si>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</si>
  <si>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</si>
  <si>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</si>
  <si>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</si>
  <si>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</si>
  <si>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</si>
  <si>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</si>
  <si>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</si>
  <si>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</si>
  <si>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</si>
  <si>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</si>
  <si>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</si>
  <si>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</si>
  <si>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</si>
  <si>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</si>
  <si>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</si>
  <si>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</si>
  <si>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</si>
  <si>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</si>
  <si>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</si>
  <si>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</si>
  <si>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</si>
  <si>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</si>
  <si>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</si>
  <si>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</si>
  <si>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</si>
  <si>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</si>
  <si>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</si>
  <si>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</si>
  <si>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</si>
  <si>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</si>
  <si>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</si>
  <si>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</si>
  <si>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</si>
  <si>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</si>
  <si>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</si>
  <si>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</si>
  <si>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</si>
  <si>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</si>
  <si>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</si>
  <si>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</si>
  <si>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</si>
  <si>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</si>
  <si>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</si>
  <si>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</si>
  <si>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</si>
  <si>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</si>
  <si>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</si>
  <si>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</si>
  <si>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</si>
  <si>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</si>
  <si>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</si>
  <si>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</si>
  <si>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</si>
  <si>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</si>
  <si>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</si>
  <si>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</si>
  <si>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</si>
  <si>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</si>
  <si>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</si>
  <si>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</si>
  <si>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</si>
  <si>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</si>
  <si>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</si>
  <si>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</si>
  <si>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</si>
  <si>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</si>
  <si>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</si>
  <si>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</si>
  <si>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</si>
  <si>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</si>
  <si>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</si>
  <si>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</si>
  <si>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</si>
  <si>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</si>
  <si>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</si>
  <si>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</si>
  <si>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</si>
  <si>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</si>
  <si>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</si>
  <si>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</si>
  <si>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</si>
  <si>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</si>
  <si>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</si>
  <si>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</si>
  <si>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</si>
  <si>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</si>
  <si>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</si>
  <si>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</si>
  <si>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</si>
  <si>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</si>
  <si>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</si>
  <si>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</si>
  <si>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</si>
  <si>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</si>
  <si>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</si>
  <si>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</si>
  <si>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</si>
  <si>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</si>
  <si>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</si>
  <si>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</si>
  <si>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</si>
  <si>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</si>
  <si>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</si>
  <si>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</si>
  <si>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</si>
  <si>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</si>
  <si>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</si>
  <si>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</si>
  <si>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</si>
  <si>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</si>
  <si>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</si>
  <si>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</si>
  <si>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</si>
  <si>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</si>
  <si>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</si>
  <si>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</si>
  <si>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</si>
  <si>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</si>
  <si>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</si>
  <si>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</si>
  <si>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</si>
  <si>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</si>
  <si>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</si>
  <si>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</si>
  <si>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</si>
  <si>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</si>
  <si>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</si>
  <si>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</si>
  <si>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</si>
  <si>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</si>
  <si>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</si>
  <si>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</si>
  <si>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</si>
  <si>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</si>
  <si>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</si>
  <si>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</si>
  <si>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</si>
  <si>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</si>
  <si>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</si>
  <si>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</si>
  <si>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</si>
  <si>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</si>
  <si>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</si>
  <si>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</si>
  <si>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</si>
  <si>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</si>
  <si>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</si>
  <si>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</si>
  <si>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</si>
  <si>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</si>
  <si>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</si>
  <si>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</si>
  <si>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</si>
  <si>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</si>
  <si>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</si>
  <si>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</si>
  <si>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</si>
  <si>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</si>
  <si>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</si>
  <si>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</si>
  <si>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</si>
  <si>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</si>
  <si>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</si>
  <si>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</si>
  <si>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</si>
  <si>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</si>
  <si>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</si>
  <si>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</si>
  <si>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</si>
  <si>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</si>
  <si>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</si>
  <si>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</si>
  <si>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</si>
  <si>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</si>
  <si>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</si>
  <si>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</si>
  <si>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</si>
  <si>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</si>
  <si>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</si>
  <si>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</si>
  <si>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</si>
  <si>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</si>
  <si>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</si>
  <si>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</si>
  <si>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</si>
  <si>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</si>
  <si>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</si>
  <si>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</si>
  <si>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</si>
  <si>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</si>
  <si>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</si>
  <si>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</si>
  <si>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</si>
  <si>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</si>
  <si>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</si>
  <si>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</si>
  <si>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</si>
  <si>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</si>
  <si>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</si>
  <si>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</si>
  <si>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</si>
  <si>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</si>
  <si>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</si>
  <si>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</si>
  <si>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</si>
  <si>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</si>
  <si>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</si>
  <si>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</si>
  <si>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</si>
  <si>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</si>
  <si>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</si>
  <si>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</si>
  <si>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</si>
  <si>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</si>
  <si>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</si>
  <si>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</si>
  <si>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</si>
  <si>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</si>
  <si>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</si>
  <si>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</si>
  <si>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</si>
  <si>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</si>
  <si>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</si>
  <si>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</si>
  <si>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</si>
  <si>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</si>
  <si>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</si>
  <si>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</si>
  <si>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</si>
  <si>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</si>
  <si>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</si>
  <si>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</si>
  <si>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</si>
  <si>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</si>
  <si>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</si>
  <si>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</si>
  <si>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</si>
  <si>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</si>
  <si>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</si>
  <si>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</si>
  <si>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</si>
  <si>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</si>
  <si>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</si>
  <si>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</si>
  <si>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</si>
  <si>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</si>
  <si>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</si>
  <si>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</si>
  <si>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</si>
  <si>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</si>
  <si>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</si>
  <si>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</si>
  <si>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</si>
  <si>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</si>
  <si>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</si>
  <si>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</si>
  <si>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</si>
  <si>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</si>
  <si>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</si>
  <si>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</si>
  <si>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</si>
  <si>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</si>
  <si>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</si>
  <si>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</si>
  <si>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</si>
  <si>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</si>
  <si>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</si>
  <si>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</si>
  <si>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</si>
  <si>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</si>
  <si>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</si>
  <si>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</si>
  <si>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</si>
  <si>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</si>
  <si>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</si>
  <si>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</si>
  <si>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</si>
  <si>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</si>
  <si>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</si>
  <si>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</si>
  <si>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</si>
  <si>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</si>
  <si>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</si>
  <si>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</si>
  <si>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</si>
  <si>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</si>
  <si>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</si>
  <si>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</si>
  <si>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</si>
  <si>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</si>
  <si>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</si>
  <si>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</si>
  <si>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</si>
  <si>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</si>
  <si>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</si>
  <si>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</si>
  <si>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</si>
  <si>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</si>
  <si>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</si>
  <si>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</si>
  <si>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</si>
  <si>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</si>
  <si>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</si>
  <si>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</si>
  <si>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</si>
  <si>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</si>
  <si>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</si>
  <si>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</si>
  <si>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</si>
  <si>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</si>
  <si>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</si>
  <si>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</si>
  <si>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</si>
  <si>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</si>
  <si>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</si>
  <si>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</si>
  <si>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</si>
  <si>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</si>
  <si>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</si>
  <si>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</si>
  <si>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</si>
  <si>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</si>
  <si>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</si>
  <si>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</si>
  <si>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</si>
  <si>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</si>
  <si>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</si>
  <si>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</si>
  <si>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</si>
  <si>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</si>
  <si>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</si>
  <si>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</si>
  <si>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</si>
  <si>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</si>
  <si>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</si>
  <si>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</si>
  <si>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</si>
  <si>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</si>
  <si>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</si>
  <si>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</si>
  <si>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</si>
  <si>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</si>
  <si>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</si>
  <si>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</si>
  <si>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</si>
  <si>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</si>
  <si>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</si>
  <si>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</si>
  <si>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</si>
  <si>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</si>
  <si>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</si>
  <si>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</si>
  <si>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</si>
  <si>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</si>
  <si>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</si>
  <si>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</si>
  <si>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</si>
  <si>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</si>
  <si>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</si>
  <si>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</si>
  <si>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</si>
  <si>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</si>
  <si>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</si>
  <si>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</si>
  <si>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</si>
  <si>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</si>
  <si>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</si>
  <si>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</si>
  <si>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</si>
  <si>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</si>
  <si>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</si>
  <si>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</si>
  <si>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</si>
  <si>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</si>
  <si>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</si>
  <si>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</si>
  <si>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</si>
  <si>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</si>
  <si>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</si>
  <si>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</si>
  <si>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</si>
  <si>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</si>
  <si>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</si>
  <si>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</si>
  <si>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</si>
  <si>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</si>
  <si>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</si>
  <si>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</si>
  <si>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</si>
  <si>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</si>
  <si>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</si>
  <si>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</si>
  <si>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</si>
  <si>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</si>
  <si>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</si>
  <si>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</si>
  <si>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</si>
  <si>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</si>
  <si>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</si>
  <si>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</si>
  <si>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</si>
  <si>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</si>
  <si>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</si>
  <si>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</si>
  <si>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</si>
  <si>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</si>
  <si>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</si>
  <si>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</si>
  <si>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</si>
  <si>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</si>
  <si>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</si>
  <si>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</si>
  <si>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</si>
  <si>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</si>
  <si>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</si>
  <si>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</si>
  <si>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</si>
  <si>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</si>
  <si>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</si>
  <si>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</si>
  <si>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</si>
  <si>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</si>
  <si>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</si>
  <si>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</si>
  <si>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</si>
  <si>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</si>
  <si>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</si>
  <si>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</si>
  <si>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</si>
  <si>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</si>
  <si>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</si>
  <si>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</si>
  <si>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</si>
  <si>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</si>
  <si>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</si>
  <si>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</si>
  <si>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</si>
  <si>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</si>
  <si>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</si>
  <si>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</si>
  <si>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</si>
  <si>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</si>
  <si>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</si>
  <si>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</si>
  <si>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</si>
  <si>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</si>
  <si>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</si>
  <si>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</si>
  <si>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</si>
  <si>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</si>
  <si>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</si>
  <si>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</si>
  <si>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</si>
  <si>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</si>
  <si>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</si>
  <si>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</si>
  <si>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</si>
  <si>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</si>
  <si>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</si>
  <si>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</si>
  <si>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</si>
  <si>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</si>
  <si>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</si>
  <si>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</si>
  <si>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</si>
  <si>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</si>
  <si>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</si>
  <si>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</si>
  <si>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</si>
  <si>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</si>
  <si>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</si>
  <si>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</si>
  <si>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</si>
  <si>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</si>
  <si>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</si>
  <si>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</si>
  <si>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</si>
  <si>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</si>
  <si>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</si>
  <si>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</si>
  <si>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</si>
  <si>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</si>
  <si>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</si>
  <si>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</si>
  <si>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</si>
  <si>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</si>
  <si>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</si>
  <si>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</si>
  <si>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</si>
  <si>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</si>
  <si>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</si>
  <si>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</si>
  <si>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</si>
  <si>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</si>
  <si>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</si>
  <si>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</si>
  <si>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</si>
  <si>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</si>
  <si>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</si>
  <si>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</si>
  <si>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</si>
  <si>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</si>
  <si>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</si>
  <si>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</si>
  <si>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</si>
  <si>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</si>
  <si>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</si>
  <si>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</si>
  <si>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</si>
  <si>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</si>
  <si>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</si>
  <si>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</si>
  <si>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</si>
  <si>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</si>
  <si>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</si>
  <si>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</si>
  <si>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</si>
  <si>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</si>
  <si>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</si>
  <si>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</si>
  <si>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</si>
  <si>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</si>
  <si>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</si>
  <si>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</si>
  <si>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</si>
  <si>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</si>
  <si>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</si>
  <si>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</si>
  <si>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</si>
  <si>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</si>
  <si>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</si>
  <si>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</si>
  <si>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</si>
  <si>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</si>
  <si>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</si>
  <si>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</si>
  <si>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</si>
  <si>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</si>
  <si>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</si>
  <si>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</si>
  <si>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</si>
  <si>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</si>
  <si>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</si>
  <si>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</si>
  <si>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</si>
  <si>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</si>
  <si>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</si>
  <si>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</si>
  <si>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</si>
  <si>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</si>
  <si>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</si>
  <si>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</si>
  <si>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</si>
  <si>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</si>
  <si>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</si>
  <si>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</si>
  <si>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</si>
  <si>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</si>
  <si>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</si>
  <si>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</si>
  <si>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</si>
  <si>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</si>
  <si>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</si>
  <si>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</si>
  <si>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</si>
  <si>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</si>
  <si>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</si>
  <si>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</si>
  <si>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</si>
  <si>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</si>
  <si>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</si>
  <si>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</si>
  <si>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</si>
  <si>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</si>
  <si>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</si>
  <si>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</si>
  <si>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</si>
  <si>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</si>
  <si>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</si>
  <si>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</si>
  <si>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</si>
  <si>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</si>
  <si>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</si>
  <si>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</si>
  <si>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</si>
  <si>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</si>
  <si>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</si>
  <si>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</si>
  <si>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</si>
  <si>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</si>
  <si>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</si>
  <si>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</si>
  <si>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</si>
  <si>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</si>
  <si>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</si>
  <si>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</si>
  <si>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</si>
  <si>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</si>
  <si>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</si>
  <si>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</si>
  <si>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</si>
  <si>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</si>
  <si>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</si>
  <si>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</si>
  <si>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</si>
  <si>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</si>
  <si>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</si>
  <si>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</si>
  <si>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</si>
  <si>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</si>
  <si>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</si>
  <si>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</si>
  <si>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</si>
  <si>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</si>
  <si>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</si>
  <si>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</si>
  <si>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</si>
  <si>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</si>
  <si>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</si>
  <si>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</si>
  <si>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</si>
  <si>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</si>
  <si>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</si>
  <si>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</si>
  <si>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</si>
  <si>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</si>
  <si>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</si>
  <si>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</si>
  <si>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</si>
  <si>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</si>
  <si>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</si>
  <si>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</si>
  <si>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</si>
  <si>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</si>
  <si>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</si>
  <si>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</si>
  <si>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</si>
  <si>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</si>
  <si>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</si>
  <si>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</si>
  <si>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</si>
  <si>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</si>
  <si>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</si>
  <si>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</si>
  <si>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</si>
  <si>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</si>
  <si>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</si>
  <si>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</si>
  <si>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</si>
  <si>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</si>
  <si>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</si>
  <si>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</si>
  <si>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</si>
  <si>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</si>
  <si>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</si>
  <si>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</si>
  <si>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</si>
  <si>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</si>
  <si>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</si>
  <si>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</si>
  <si>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</si>
  <si>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</si>
  <si>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</si>
  <si>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</si>
  <si>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</si>
  <si>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</si>
  <si>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</si>
  <si>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</si>
  <si>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</si>
  <si>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</si>
  <si>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</si>
  <si>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</si>
  <si>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</si>
  <si>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</si>
  <si>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</si>
  <si>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</si>
  <si>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</si>
  <si>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</si>
  <si>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</si>
  <si>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</si>
  <si>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</si>
  <si>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</si>
  <si>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</si>
  <si>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</si>
  <si>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</si>
  <si>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</si>
  <si>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</si>
  <si>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</si>
  <si>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</si>
  <si>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</si>
  <si>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</si>
  <si>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</si>
  <si>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</si>
  <si>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</si>
  <si>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</si>
  <si>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</si>
  <si>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</si>
  <si>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</si>
  <si>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</si>
  <si>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</si>
  <si>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</si>
  <si>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</si>
  <si>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</si>
  <si>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</si>
  <si>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</si>
  <si>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</si>
  <si>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</si>
  <si>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</si>
  <si>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</si>
  <si>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</si>
  <si>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</si>
  <si>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</si>
  <si>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</si>
  <si>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</si>
  <si>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</si>
  <si>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</si>
  <si>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</si>
  <si>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</si>
  <si>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</si>
  <si>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</si>
  <si>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</si>
  <si>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</si>
  <si>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</si>
  <si>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</si>
  <si>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</si>
  <si>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</si>
  <si>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</si>
  <si>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</si>
  <si>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</si>
  <si>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</si>
  <si>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</si>
  <si>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</si>
  <si>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</si>
  <si>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</si>
  <si>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</si>
  <si>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</si>
  <si>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</si>
  <si>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</si>
  <si>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</si>
  <si>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</si>
  <si>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</si>
  <si>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</si>
  <si>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</si>
  <si>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</si>
  <si>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</si>
  <si>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</si>
  <si>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</si>
  <si>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</si>
  <si>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</si>
  <si>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</si>
  <si>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</si>
  <si>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</si>
  <si>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</si>
  <si>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</si>
  <si>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</si>
  <si>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</si>
  <si>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</si>
  <si>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</si>
  <si>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</si>
  <si>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</si>
  <si>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</si>
  <si>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</si>
  <si>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</si>
  <si>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</si>
  <si>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</si>
  <si>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</si>
  <si>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</si>
  <si>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</si>
  <si>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</si>
  <si>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</si>
  <si>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</si>
  <si>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</si>
  <si>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</si>
  <si>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</si>
  <si>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</si>
  <si>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</si>
  <si>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</si>
  <si>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</si>
  <si>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</si>
  <si>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</si>
  <si>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</si>
  <si>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</si>
  <si>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</si>
  <si>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</si>
  <si>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</si>
  <si>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</si>
  <si>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</si>
  <si>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</si>
  <si>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</si>
  <si>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</si>
  <si>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</si>
  <si>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</si>
  <si>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</si>
  <si>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</si>
  <si>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</si>
  <si>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</si>
  <si>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</si>
  <si>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</si>
  <si>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</si>
  <si>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</si>
  <si>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</si>
  <si>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</si>
  <si>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</si>
  <si>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</si>
  <si>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</si>
  <si>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</si>
  <si>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</si>
  <si>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</si>
  <si>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</si>
  <si>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</si>
  <si>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</si>
  <si>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</si>
  <si>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</si>
  <si>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</si>
  <si>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</si>
  <si>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</si>
  <si>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</si>
  <si>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</si>
  <si>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</si>
  <si>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</si>
  <si>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</si>
  <si>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</si>
  <si>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</si>
  <si>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</si>
  <si>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</si>
  <si>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</si>
  <si>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</si>
  <si>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</si>
  <si>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</si>
  <si>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</si>
  <si>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</si>
  <si>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</si>
  <si>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</si>
  <si>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</si>
  <si>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</si>
  <si>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</si>
  <si>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</si>
  <si>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</si>
  <si>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</si>
  <si>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</si>
  <si>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</si>
  <si>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</si>
  <si>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</si>
  <si>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</si>
  <si>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</si>
  <si>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</si>
  <si>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</si>
  <si>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</si>
  <si>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</si>
  <si>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</si>
  <si>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</si>
  <si>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</si>
  <si>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</si>
  <si>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</si>
  <si>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</si>
  <si>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</si>
  <si>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</si>
  <si>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</si>
  <si>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</si>
  <si>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</si>
  <si>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</si>
  <si>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</si>
  <si>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</si>
  <si>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</si>
  <si>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</si>
  <si>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</si>
  <si>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</si>
  <si>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</si>
  <si>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</si>
  <si>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</si>
  <si>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</si>
  <si>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</si>
  <si>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</si>
  <si>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</si>
  <si>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</si>
  <si>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</si>
  <si>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</si>
  <si>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</si>
  <si>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</si>
  <si>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</si>
  <si>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</si>
  <si>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</si>
  <si>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</si>
  <si>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</si>
  <si>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</si>
  <si>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</si>
  <si>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</si>
  <si>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</si>
  <si>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</si>
  <si>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</si>
  <si>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</si>
  <si>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</si>
  <si>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</si>
  <si>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</si>
  <si>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</si>
  <si>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</si>
  <si>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</si>
  <si>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</si>
  <si>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</si>
  <si>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</si>
  <si>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</si>
  <si>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</si>
  <si>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</si>
  <si>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</si>
  <si>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</si>
  <si>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</si>
  <si>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</si>
  <si>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</si>
  <si>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</si>
  <si>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</si>
  <si>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</si>
  <si>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</si>
  <si>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</si>
  <si>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</si>
  <si>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</si>
  <si>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</si>
  <si>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</si>
  <si>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</si>
  <si>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</si>
  <si>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</si>
  <si>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</si>
  <si>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</si>
  <si>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</si>
  <si>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</si>
  <si>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</si>
  <si>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</si>
  <si>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</si>
  <si>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</si>
  <si>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</si>
  <si>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</si>
  <si>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</si>
  <si>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</si>
  <si>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</si>
  <si>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</si>
  <si>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</si>
  <si>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</si>
  <si>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</si>
  <si>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</si>
  <si>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</si>
  <si>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</si>
  <si>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</si>
  <si>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</si>
  <si>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</si>
  <si>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</si>
  <si>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</si>
  <si>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</si>
  <si>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</si>
  <si>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</si>
  <si>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</si>
  <si>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</si>
  <si>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</si>
  <si>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</si>
  <si>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</si>
  <si>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</si>
  <si>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</si>
  <si>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</si>
  <si>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</si>
  <si>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</si>
  <si>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</si>
  <si>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</si>
  <si>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</si>
  <si>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</si>
  <si>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</si>
  <si>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</si>
  <si>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</si>
  <si>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</si>
  <si>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</si>
  <si>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</si>
  <si>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</si>
  <si>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</si>
  <si>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</si>
  <si>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</si>
  <si>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</si>
  <si>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</si>
  <si>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</si>
  <si>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</si>
  <si>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</si>
  <si>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</si>
  <si>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</si>
  <si>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</si>
  <si>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</si>
  <si>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</si>
  <si>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</si>
  <si>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</si>
  <si>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</si>
  <si>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</si>
  <si>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</si>
  <si>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</si>
  <si>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</si>
  <si>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</si>
  <si>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</si>
  <si>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</si>
  <si>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</si>
  <si>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</si>
  <si>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</si>
  <si>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</si>
  <si>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</si>
  <si>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</si>
  <si>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</si>
  <si>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</si>
  <si>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</si>
  <si>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</si>
  <si>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</si>
  <si>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</si>
  <si>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</si>
  <si>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</si>
  <si>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</si>
  <si>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</si>
  <si>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</si>
  <si>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</si>
  <si>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</si>
  <si>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</si>
  <si>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</si>
  <si>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</si>
  <si>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</si>
  <si>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</si>
  <si>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</si>
  <si>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</si>
  <si>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</si>
  <si>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</si>
  <si>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</si>
  <si>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</si>
  <si>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</si>
  <si>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</si>
  <si>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</si>
  <si>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</si>
  <si>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</si>
  <si>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</si>
  <si>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</si>
  <si>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</si>
  <si>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</si>
  <si>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</si>
  <si>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</si>
  <si>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</si>
  <si>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</si>
  <si>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</si>
  <si>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</si>
  <si>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</si>
  <si>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</si>
  <si>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</si>
  <si>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</si>
  <si>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</si>
  <si>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</si>
  <si>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</si>
  <si>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</si>
  <si>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</si>
  <si>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</si>
  <si>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</si>
  <si>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</si>
  <si>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</si>
  <si>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</si>
  <si>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</si>
  <si>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</si>
  <si>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</si>
  <si>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</si>
  <si>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</si>
  <si>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</si>
  <si>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</si>
  <si>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</si>
  <si>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</si>
  <si>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</si>
  <si>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</si>
  <si>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</si>
  <si>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</si>
  <si>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</si>
  <si>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</si>
  <si>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</si>
  <si>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</si>
  <si>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</si>
  <si>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</si>
  <si>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</si>
  <si>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</si>
  <si>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</si>
  <si>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</si>
  <si>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</si>
  <si>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</si>
  <si>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</si>
  <si>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</si>
  <si>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</si>
  <si>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</si>
  <si>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</si>
  <si>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</si>
  <si>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</si>
  <si>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</si>
  <si>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</si>
  <si>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</si>
  <si>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</si>
  <si>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</si>
  <si>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</si>
  <si>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</si>
  <si>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</si>
  <si>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</si>
  <si>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</si>
  <si>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</si>
  <si>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</si>
  <si>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</si>
  <si>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</si>
  <si>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</si>
  <si>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</si>
  <si>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</si>
  <si>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</si>
  <si>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</si>
  <si>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</si>
  <si>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</si>
  <si>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</si>
  <si>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</si>
  <si>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</si>
  <si>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</si>
  <si>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</si>
  <si>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</si>
  <si>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</si>
  <si>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</si>
  <si>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</si>
  <si>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</si>
  <si>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</si>
  <si>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</si>
  <si>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</si>
  <si>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</si>
  <si>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</si>
  <si>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</si>
  <si>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</si>
  <si>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</si>
  <si>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</si>
  <si>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</si>
  <si>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</si>
  <si>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</si>
  <si>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</si>
  <si>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</si>
  <si>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</si>
  <si>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</si>
  <si>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</si>
  <si>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</si>
  <si>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</si>
  <si>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</si>
  <si>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</si>
  <si>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</si>
  <si>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</si>
  <si>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</si>
  <si>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</si>
  <si>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</si>
  <si>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</si>
  <si>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</si>
  <si>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</si>
  <si>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</si>
  <si>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</si>
  <si>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</si>
  <si>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</si>
  <si>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</si>
  <si>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</si>
  <si>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</si>
  <si>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</si>
  <si>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</si>
  <si>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</si>
  <si>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</si>
  <si>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</si>
  <si>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</si>
  <si>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</si>
  <si>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</si>
  <si>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</si>
  <si>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</si>
  <si>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</si>
  <si>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</si>
  <si>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</si>
  <si>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</si>
  <si>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</si>
  <si>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</si>
  <si>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</si>
  <si>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</si>
  <si>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</si>
  <si>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</si>
  <si>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</si>
  <si>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</si>
  <si>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</si>
  <si>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</si>
  <si>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</si>
  <si>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</si>
  <si>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</si>
  <si>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</si>
  <si>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</si>
  <si>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</si>
  <si>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</si>
  <si>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</si>
  <si>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</si>
  <si>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</si>
  <si>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</si>
  <si>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</si>
  <si>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</si>
  <si>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</si>
  <si>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</si>
  <si>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</si>
  <si>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</si>
  <si>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</si>
  <si>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</si>
  <si>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</si>
  <si>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</si>
  <si>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</si>
  <si>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</si>
  <si>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</si>
  <si>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</si>
  <si>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</si>
  <si>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</si>
  <si>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</si>
  <si>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</si>
  <si>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</si>
  <si>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</si>
  <si>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</si>
  <si>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</si>
  <si>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</si>
  <si>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</si>
  <si>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</si>
  <si>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</si>
  <si>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</si>
  <si>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</si>
  <si>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</si>
  <si>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</si>
  <si>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</si>
  <si>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</si>
  <si>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</si>
  <si>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</si>
  <si>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</si>
  <si>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</si>
  <si>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</si>
  <si>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</si>
  <si>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</si>
  <si>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</si>
  <si>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</si>
  <si>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</si>
  <si>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</si>
  <si>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</si>
  <si>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</si>
  <si>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</si>
  <si>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</si>
  <si>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</si>
  <si>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</si>
  <si>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</si>
  <si>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</si>
  <si>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</si>
  <si>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</si>
  <si>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</si>
  <si>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</si>
  <si>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</si>
  <si>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</si>
  <si>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</si>
  <si>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</si>
  <si>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</si>
  <si>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</si>
  <si>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</si>
  <si>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</si>
  <si>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</si>
  <si>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</si>
  <si>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</si>
  <si>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</si>
  <si>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</si>
  <si>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</si>
  <si>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</si>
  <si>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</si>
  <si>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</si>
  <si>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</si>
  <si>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</si>
  <si>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</si>
  <si>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</si>
  <si>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</si>
  <si>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</si>
  <si>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</si>
  <si>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</si>
  <si>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</si>
  <si>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</si>
  <si>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</si>
  <si>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</si>
  <si>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</si>
  <si>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</si>
  <si>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</si>
  <si>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</si>
  <si>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</si>
  <si>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</si>
  <si>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</si>
  <si>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</si>
  <si>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</si>
  <si>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</si>
  <si>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</si>
  <si>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</si>
  <si>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</si>
  <si>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</si>
  <si>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</si>
  <si>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</si>
  <si>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</si>
  <si>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</si>
  <si>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</si>
  <si>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</si>
  <si>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</si>
  <si>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</si>
  <si>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</si>
  <si>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</si>
  <si>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</si>
  <si>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</si>
  <si>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</si>
  <si>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</si>
  <si>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</si>
  <si>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</si>
  <si>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</si>
  <si>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</si>
  <si>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</si>
  <si>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</si>
  <si>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</si>
  <si>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</si>
  <si>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</si>
  <si>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</si>
  <si>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</si>
  <si>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</si>
  <si>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</si>
  <si>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</si>
  <si>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</si>
  <si>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</si>
  <si>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</si>
  <si>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</si>
  <si>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</si>
  <si>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</si>
  <si>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</si>
  <si>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</si>
  <si>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</si>
  <si>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</si>
  <si>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</si>
  <si>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</si>
  <si>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</si>
  <si>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</si>
  <si>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</si>
  <si>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</si>
  <si>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</si>
  <si>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</si>
  <si>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</si>
  <si>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</si>
  <si>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</si>
  <si>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</si>
  <si>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</si>
  <si>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</si>
  <si>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</si>
  <si>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</si>
  <si>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</si>
  <si>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</si>
  <si>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</si>
  <si>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</si>
  <si>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</si>
  <si>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</si>
  <si>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</si>
  <si>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</si>
  <si>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</si>
  <si>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</si>
  <si>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</si>
  <si>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</si>
  <si>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</si>
  <si>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</si>
  <si>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</si>
  <si>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</si>
  <si>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</si>
  <si>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</si>
  <si>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</si>
  <si>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</si>
  <si>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</si>
  <si>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</si>
  <si>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</si>
  <si>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</si>
  <si>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</si>
  <si>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</si>
  <si>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</si>
  <si>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</si>
  <si>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</si>
  <si>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</si>
  <si>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</si>
  <si>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</si>
  <si>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</si>
  <si>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</si>
  <si>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</si>
  <si>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</si>
  <si>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</si>
  <si>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</si>
  <si>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</si>
  <si>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</si>
  <si>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</si>
  <si>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</si>
  <si>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</si>
  <si>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</si>
  <si>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</si>
  <si>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</si>
  <si>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</si>
  <si>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</si>
  <si>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</si>
  <si>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</si>
  <si>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</si>
  <si>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</si>
  <si>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</si>
  <si>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</si>
  <si>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</si>
  <si>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</si>
  <si>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</si>
  <si>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</si>
  <si>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</si>
  <si>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</si>
  <si>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</si>
  <si>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</si>
  <si>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</si>
  <si>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</si>
  <si>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</si>
  <si>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</si>
  <si>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</si>
  <si>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</si>
  <si>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</si>
  <si>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</si>
  <si>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</si>
  <si>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</si>
  <si>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</si>
  <si>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</si>
  <si>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</si>
  <si>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</si>
  <si>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</si>
  <si>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</si>
  <si>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</si>
  <si>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</si>
  <si>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</si>
  <si>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</si>
  <si>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</si>
  <si>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</si>
  <si>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</si>
  <si>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</si>
  <si>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</si>
  <si>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</si>
  <si>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</si>
  <si>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</si>
  <si>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</si>
  <si>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</si>
  <si>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</si>
  <si>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</si>
  <si>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</si>
  <si>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</si>
  <si>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</si>
  <si>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</si>
  <si>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</si>
  <si>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</si>
  <si>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</si>
  <si>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</si>
  <si>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</si>
  <si>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</si>
  <si>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</si>
  <si>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</si>
  <si>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</si>
  <si>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</si>
  <si>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</si>
  <si>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</si>
  <si>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</si>
  <si>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</si>
  <si>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</si>
  <si>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</si>
  <si>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</si>
  <si>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</si>
  <si>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</si>
  <si>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</si>
  <si>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</si>
  <si>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</si>
  <si>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</si>
  <si>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</si>
  <si>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</si>
  <si>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</si>
  <si>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</si>
  <si>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</si>
  <si>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</si>
  <si>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</si>
  <si>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</si>
  <si>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</si>
  <si>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</si>
  <si>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</si>
  <si>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</si>
  <si>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</si>
  <si>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</si>
  <si>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</si>
  <si>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</si>
  <si>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</si>
  <si>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</si>
  <si>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</si>
  <si>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</si>
  <si>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</si>
  <si>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</si>
  <si>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</si>
  <si>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</si>
  <si>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</si>
  <si>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</si>
  <si>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</si>
  <si>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</si>
  <si>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</si>
  <si>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</si>
  <si>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</si>
  <si>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</si>
  <si>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</si>
  <si>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</si>
  <si>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</si>
  <si>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</si>
  <si>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</si>
  <si>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</si>
  <si>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</si>
  <si>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</si>
  <si>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</si>
  <si>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</si>
  <si>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</si>
  <si>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</si>
  <si>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</si>
  <si>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</si>
  <si>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</si>
  <si>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</si>
  <si>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</si>
  <si>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</si>
  <si>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</si>
  <si>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</si>
  <si>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</si>
  <si>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</si>
  <si>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</si>
  <si>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</si>
  <si>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</si>
  <si>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</si>
  <si>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</si>
  <si>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</si>
  <si>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</si>
  <si>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</si>
  <si>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</si>
  <si>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</si>
  <si>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</si>
  <si>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</si>
  <si>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</si>
  <si>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</si>
  <si>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</si>
  <si>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</si>
  <si>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</si>
  <si>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</si>
  <si>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</si>
  <si>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</si>
  <si>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</si>
  <si>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</si>
  <si>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</si>
  <si>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</si>
  <si>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</si>
  <si>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</si>
  <si>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</si>
  <si>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</si>
  <si>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</si>
  <si>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</si>
  <si>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</si>
  <si>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</si>
  <si>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</si>
  <si>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</si>
  <si>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</si>
  <si>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</si>
  <si>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</si>
  <si>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</si>
  <si>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</si>
  <si>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</si>
  <si>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</si>
  <si>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</si>
  <si>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</si>
  <si>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</si>
  <si>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</si>
  <si>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</si>
  <si>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</si>
  <si>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</si>
  <si>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</si>
  <si>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</si>
  <si>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</si>
  <si>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</si>
  <si>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</si>
  <si>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</si>
  <si>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</si>
  <si>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</si>
  <si>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</si>
  <si>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</si>
  <si>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</si>
  <si>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</si>
  <si>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</si>
  <si>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</si>
  <si>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</si>
  <si>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</si>
  <si>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</si>
  <si>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</si>
  <si>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</si>
  <si>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</si>
  <si>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</si>
  <si>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</si>
  <si>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</si>
  <si>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</si>
  <si>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</si>
  <si>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</si>
  <si>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</si>
  <si>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</si>
  <si>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</si>
  <si>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</si>
  <si>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</si>
  <si>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</si>
  <si>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</si>
  <si>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</si>
  <si>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</si>
  <si>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</si>
  <si>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</si>
  <si>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</si>
  <si>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</si>
  <si>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</si>
  <si>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</si>
  <si>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</si>
  <si>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</si>
  <si>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</si>
  <si>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</si>
  <si>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</si>
  <si>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</si>
  <si>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</si>
  <si>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</si>
  <si>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</si>
  <si>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</si>
  <si>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</si>
  <si>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</si>
  <si>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</si>
  <si>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</si>
  <si>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</si>
  <si>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</si>
  <si>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</si>
  <si>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</si>
  <si>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</si>
  <si>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</si>
  <si>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</si>
  <si>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</si>
  <si>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</si>
  <si>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</si>
  <si>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</si>
  <si>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</si>
  <si>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</si>
  <si>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</si>
  <si>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</si>
  <si>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</si>
  <si>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</si>
  <si>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</si>
  <si>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</si>
  <si>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</si>
  <si>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</si>
  <si>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</si>
  <si>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</si>
  <si>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</si>
  <si>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</si>
  <si>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</si>
  <si>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</si>
  <si>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</si>
  <si>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</si>
  <si>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</si>
  <si>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</si>
  <si>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</si>
  <si>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</si>
  <si>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</si>
  <si>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</si>
  <si>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</si>
  <si>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</si>
  <si>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</si>
  <si>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</si>
  <si>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</si>
  <si>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</si>
  <si>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</si>
  <si>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</si>
  <si>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</si>
  <si>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</si>
  <si>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</si>
  <si>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</si>
  <si>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</si>
  <si>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</si>
  <si>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</si>
  <si>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</si>
  <si>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</si>
  <si>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</si>
  <si>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</si>
  <si>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</si>
  <si>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</si>
  <si>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</si>
  <si>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</si>
  <si>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</si>
  <si>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</si>
  <si>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</si>
  <si>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</si>
  <si>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</si>
  <si>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</si>
  <si>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</si>
  <si>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</si>
  <si>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</si>
  <si>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</si>
  <si>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</si>
  <si>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</si>
  <si>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</si>
  <si>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</si>
  <si>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</si>
  <si>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</si>
  <si>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</si>
  <si>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</si>
  <si>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</si>
  <si>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</si>
  <si>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</si>
  <si>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</si>
  <si>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</si>
  <si>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</si>
  <si>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</si>
  <si>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</si>
  <si>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</si>
  <si>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</si>
  <si>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</si>
  <si>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</si>
  <si>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</si>
  <si>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</si>
  <si>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</si>
  <si>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</si>
  <si>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</si>
  <si>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</si>
  <si>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</si>
  <si>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</si>
  <si>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</si>
  <si>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</si>
  <si>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</si>
  <si>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</si>
  <si>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</si>
  <si>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</si>
  <si>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</si>
  <si>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</si>
  <si>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</si>
  <si>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</si>
  <si>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</si>
  <si>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</si>
  <si>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</si>
  <si>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</si>
  <si>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</si>
  <si>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</si>
  <si>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</si>
  <si>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</si>
  <si>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</si>
  <si>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</si>
  <si>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</si>
  <si>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</si>
  <si>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</si>
  <si>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</si>
  <si>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</si>
  <si>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</si>
  <si>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</si>
  <si>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</si>
  <si>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</si>
  <si>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</si>
  <si>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</si>
  <si>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</si>
  <si>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</si>
  <si>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</si>
  <si>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</si>
  <si>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</si>
  <si>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</si>
  <si>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</si>
  <si>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</si>
  <si>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</si>
  <si>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</si>
  <si>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</si>
  <si>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</si>
  <si>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</si>
  <si>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</si>
  <si>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</si>
  <si>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</si>
  <si>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</si>
  <si>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</si>
  <si>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</si>
  <si>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</si>
  <si>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</si>
  <si>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</si>
  <si>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</si>
  <si>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</si>
  <si>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</si>
  <si>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</si>
  <si>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</si>
  <si>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</si>
  <si>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</si>
  <si>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</si>
  <si>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</si>
  <si>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</si>
  <si>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</si>
  <si>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</si>
  <si>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</si>
  <si>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</si>
  <si>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</si>
  <si>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</si>
  <si>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</si>
  <si>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</si>
  <si>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</si>
  <si>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</si>
  <si>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</si>
  <si>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</si>
  <si>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</si>
  <si>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</si>
  <si>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</si>
  <si>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</si>
  <si>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</si>
  <si>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</si>
  <si>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</si>
  <si>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</si>
  <si>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</si>
  <si>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</si>
  <si>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</si>
  <si>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</si>
  <si>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</si>
  <si>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</si>
  <si>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</si>
  <si>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</si>
  <si>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</si>
  <si>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</si>
  <si>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</si>
  <si>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</si>
  <si>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</si>
  <si>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</si>
  <si>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</si>
  <si>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</si>
  <si>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</si>
  <si>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</si>
  <si>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</si>
  <si>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</si>
  <si>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</si>
  <si>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</si>
  <si>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</si>
  <si>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</si>
  <si>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</si>
  <si>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</si>
  <si>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</si>
  <si>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</si>
  <si>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</si>
  <si>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</si>
  <si>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</si>
  <si>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</si>
  <si>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</si>
  <si>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</si>
  <si>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</si>
  <si>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</si>
  <si>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</si>
  <si>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</si>
  <si>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</si>
  <si>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</si>
  <si>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</si>
  <si>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</si>
  <si>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</si>
  <si>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</si>
  <si>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</si>
  <si>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</si>
  <si>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</si>
  <si>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</si>
  <si>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</si>
  <si>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</si>
  <si>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</si>
  <si>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</si>
  <si>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</si>
  <si>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</si>
  <si>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</si>
  <si>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</si>
  <si>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</si>
  <si>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</si>
  <si>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</si>
  <si>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</si>
  <si>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</si>
  <si>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</si>
  <si>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</si>
  <si>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</si>
  <si>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</si>
  <si>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</si>
  <si>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</si>
  <si>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</si>
  <si>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</si>
  <si>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</si>
  <si>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</si>
  <si>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</si>
  <si>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</si>
  <si>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</si>
  <si>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</si>
  <si>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</si>
  <si>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</si>
  <si>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</si>
  <si>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</si>
  <si>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</si>
  <si>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</si>
  <si>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</si>
  <si>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</si>
  <si>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</si>
  <si>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</si>
  <si>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</si>
  <si>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</si>
  <si>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</si>
  <si>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</si>
  <si>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</si>
  <si>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</si>
  <si>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</si>
  <si>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</si>
  <si>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</si>
  <si>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</si>
  <si>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</si>
  <si>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</si>
  <si>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</si>
  <si>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</si>
  <si>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</si>
  <si>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</si>
  <si>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</si>
  <si>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</si>
  <si>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</si>
  <si>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</si>
  <si>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</si>
  <si>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</si>
  <si>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</si>
  <si>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</si>
  <si>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</si>
  <si>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</si>
  <si>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</si>
  <si>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</si>
  <si>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</si>
  <si>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</si>
  <si>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</si>
  <si>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</si>
  <si>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</si>
  <si>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</si>
  <si>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</si>
  <si>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</si>
  <si>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</si>
  <si>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</si>
  <si>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</si>
  <si>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</si>
  <si>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</si>
  <si>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</si>
  <si>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</si>
  <si>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</si>
  <si>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</si>
  <si>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</si>
  <si>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</si>
  <si>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</si>
  <si>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</si>
  <si>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</si>
  <si>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</si>
  <si>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</si>
  <si>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</si>
  <si>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</si>
  <si>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</si>
  <si>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</si>
  <si>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</si>
  <si>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</si>
  <si>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</si>
  <si>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</si>
  <si>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</si>
  <si>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</si>
  <si>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</si>
  <si>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</si>
  <si>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</si>
  <si>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</si>
  <si>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</si>
  <si>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</si>
  <si>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</si>
  <si>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</si>
  <si>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</si>
  <si>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</si>
  <si>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</si>
  <si>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</si>
  <si>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</si>
  <si>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</si>
  <si>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</si>
  <si>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</si>
  <si>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</si>
  <si>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</si>
  <si>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</si>
  <si>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</si>
  <si>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</si>
  <si>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</si>
  <si>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</si>
  <si>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</si>
  <si>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</si>
  <si>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</si>
  <si>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</si>
  <si>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</si>
  <si>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</si>
  <si>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</si>
  <si>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</si>
  <si>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</si>
  <si>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</si>
  <si>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</si>
  <si>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</si>
  <si>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</si>
  <si>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</si>
  <si>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</si>
  <si>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</si>
  <si>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</si>
  <si>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</si>
  <si>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</si>
  <si>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</si>
  <si>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</si>
  <si>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</si>
  <si>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</si>
  <si>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</si>
  <si>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</si>
  <si>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</si>
  <si>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</si>
  <si>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</si>
  <si>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</si>
  <si>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</si>
  <si>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</si>
  <si>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</si>
  <si>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</si>
  <si>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</si>
  <si>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</si>
  <si>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</si>
  <si>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</si>
  <si>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</si>
  <si>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</si>
  <si>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</si>
  <si>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</si>
  <si>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</si>
  <si>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</si>
  <si>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</si>
  <si>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</si>
  <si>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</si>
  <si>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</si>
  <si>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</si>
  <si>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</si>
  <si>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</si>
  <si>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</si>
  <si>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</si>
  <si>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</si>
  <si>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</si>
  <si>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</si>
  <si>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</si>
  <si>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</si>
  <si>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</si>
  <si>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</si>
  <si>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</si>
  <si>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</si>
  <si>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</si>
  <si>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</si>
  <si>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</si>
  <si>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</si>
  <si>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</si>
  <si>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</si>
  <si>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</si>
  <si>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</si>
  <si>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</si>
  <si>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</si>
  <si>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</si>
  <si>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</si>
  <si>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</si>
  <si>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</si>
  <si>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</si>
  <si>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</si>
  <si>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</si>
  <si>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</si>
  <si>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</si>
  <si>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</si>
  <si>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</si>
  <si>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</si>
  <si>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</si>
  <si>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</si>
  <si>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</si>
  <si>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</si>
  <si>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</si>
  <si>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</si>
  <si>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</si>
  <si>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</si>
  <si>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</si>
  <si>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</si>
  <si>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</si>
  <si>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</si>
  <si>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</si>
  <si>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</si>
  <si>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</si>
  <si>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</si>
  <si>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</si>
  <si>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</si>
  <si>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</si>
  <si>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</si>
  <si>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</si>
  <si>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</si>
  <si>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</si>
  <si>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</si>
  <si>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</si>
  <si>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</si>
  <si>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</si>
  <si>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</si>
  <si>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</si>
  <si>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</si>
  <si>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</si>
  <si>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</si>
  <si>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</si>
  <si>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</si>
  <si>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</si>
  <si>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</si>
  <si>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</si>
  <si>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</si>
  <si>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</si>
  <si>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</si>
  <si>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</si>
  <si>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</si>
  <si>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</si>
  <si>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</si>
  <si>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</si>
  <si>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</si>
  <si>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</si>
  <si>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</si>
  <si>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</si>
  <si>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</si>
  <si>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</si>
  <si>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</si>
  <si>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</si>
  <si>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</si>
  <si>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</si>
  <si>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</si>
  <si>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</si>
  <si>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</si>
  <si>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</si>
  <si>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</si>
  <si>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</si>
  <si>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</si>
  <si>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</si>
  <si>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</si>
  <si>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</si>
  <si>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</si>
  <si>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</si>
  <si>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</si>
  <si>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</si>
  <si>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</si>
  <si>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</si>
  <si>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</si>
  <si>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</si>
  <si>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</si>
  <si>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</si>
  <si>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</si>
  <si>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</si>
  <si>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</si>
  <si>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</si>
  <si>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</si>
  <si>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</si>
  <si>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</si>
  <si>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</si>
  <si>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</si>
  <si>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</si>
  <si>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</si>
  <si>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</si>
  <si>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</si>
  <si>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</si>
  <si>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</si>
  <si>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</si>
  <si>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</si>
  <si>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</si>
  <si>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</si>
  <si>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</si>
  <si>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</si>
  <si>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</si>
  <si>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</si>
  <si>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</si>
  <si>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</si>
  <si>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</si>
  <si>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</si>
  <si>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</si>
  <si>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</si>
  <si>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</si>
  <si>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</si>
  <si>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</si>
  <si>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</si>
  <si>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</si>
  <si>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</si>
  <si>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</si>
  <si>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</si>
  <si>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</si>
  <si>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</si>
  <si>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</si>
  <si>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</si>
  <si>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</si>
  <si>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</si>
  <si>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</si>
  <si>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</si>
  <si>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</si>
  <si>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</si>
  <si>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</si>
  <si>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</si>
  <si>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</si>
  <si>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</si>
  <si>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</si>
  <si>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</si>
  <si>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</si>
  <si>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</si>
  <si>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</si>
  <si>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</si>
  <si>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</si>
  <si>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</si>
  <si>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</si>
  <si>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</si>
  <si>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</si>
  <si>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</si>
  <si>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</si>
  <si>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</si>
  <si>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</si>
  <si>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</si>
  <si>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</si>
  <si>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</si>
  <si>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</si>
  <si>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</si>
  <si>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</si>
  <si>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</si>
  <si>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</si>
  <si>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</si>
  <si>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</si>
  <si>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</si>
  <si>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</si>
  <si>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</si>
  <si>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</si>
  <si>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</si>
  <si>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</si>
  <si>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</si>
  <si>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</si>
  <si>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</si>
  <si>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</si>
  <si>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</si>
  <si>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</si>
  <si>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</si>
  <si>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</si>
  <si>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</si>
  <si>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</si>
  <si>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</si>
  <si>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</si>
  <si>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</si>
  <si>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</si>
  <si>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</si>
  <si>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</si>
  <si>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</si>
  <si>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</si>
  <si>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</si>
  <si>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</si>
  <si>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</si>
  <si>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</si>
  <si>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</si>
  <si>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</si>
  <si>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</si>
  <si>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</si>
  <si>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</si>
  <si>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</si>
  <si>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</si>
  <si>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</si>
  <si>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</si>
  <si>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</si>
  <si>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</si>
  <si>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</si>
  <si>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</si>
  <si>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</si>
  <si>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</si>
  <si>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</si>
  <si>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</si>
  <si>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</si>
  <si>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</si>
  <si>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</si>
  <si>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</si>
  <si>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</si>
  <si>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</si>
  <si>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</si>
  <si>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</si>
  <si>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</si>
  <si>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</si>
  <si>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</si>
  <si>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</si>
  <si>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</si>
  <si>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</si>
  <si>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</si>
  <si>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</si>
  <si>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</si>
  <si>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</si>
  <si>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</si>
  <si>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</si>
  <si>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</si>
  <si>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</si>
  <si>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</si>
  <si>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</si>
  <si>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</si>
  <si>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</si>
  <si>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</si>
  <si>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</si>
  <si>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</si>
  <si>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</si>
  <si>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</si>
  <si>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</si>
  <si>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</si>
  <si>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</si>
  <si>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</si>
  <si>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</si>
  <si>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</si>
  <si>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</si>
  <si>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</si>
  <si>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</si>
  <si>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</si>
  <si>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</si>
  <si>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</si>
  <si>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</si>
  <si>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</si>
  <si>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</si>
  <si>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</si>
  <si>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</si>
  <si>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</si>
  <si>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</si>
  <si>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</si>
  <si>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</si>
  <si>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</si>
  <si>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</si>
  <si>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</si>
  <si>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</si>
  <si>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</si>
  <si>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</si>
  <si>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</si>
  <si>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</si>
  <si>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</si>
  <si>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</si>
  <si>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</si>
  <si>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</si>
  <si>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</si>
  <si>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</si>
  <si>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</si>
  <si>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</si>
  <si>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</si>
  <si>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</si>
  <si>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</si>
  <si>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</si>
  <si>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</si>
  <si>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</si>
  <si>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</si>
  <si>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</si>
  <si>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</si>
  <si>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</si>
  <si>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</si>
  <si>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</si>
  <si>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</si>
  <si>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</si>
  <si>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</si>
  <si>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</si>
  <si>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</si>
  <si>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</si>
  <si>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</si>
  <si>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</si>
  <si>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</si>
  <si>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</si>
  <si>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</si>
  <si>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</si>
  <si>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</si>
  <si>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</si>
  <si>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</si>
  <si>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</si>
  <si>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</si>
  <si>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</si>
  <si>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</si>
  <si>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</si>
  <si>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</si>
  <si>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</si>
  <si>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</si>
  <si>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</si>
  <si>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</si>
  <si>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</si>
  <si>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</si>
  <si>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</si>
  <si>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</si>
  <si>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</si>
  <si>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</si>
  <si>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</si>
  <si>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</si>
  <si>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</si>
  <si>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</si>
  <si>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</si>
  <si>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</si>
  <si>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</si>
  <si>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</si>
  <si>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</si>
  <si>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</si>
  <si>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</si>
  <si>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</si>
  <si>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</si>
  <si>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</si>
  <si>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</si>
  <si>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</si>
  <si>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</si>
  <si>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</si>
  <si>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</si>
  <si>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</si>
  <si>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</si>
  <si>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</si>
  <si>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</si>
  <si>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</si>
  <si>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</si>
  <si>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</si>
  <si>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</si>
  <si>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</si>
  <si>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</si>
  <si>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</si>
  <si>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</si>
  <si>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</si>
  <si>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</si>
  <si>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</si>
  <si>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</si>
  <si>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</si>
  <si>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</si>
  <si>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</si>
  <si>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</si>
  <si>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</si>
  <si>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</si>
  <si>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</si>
  <si>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</si>
  <si>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</si>
  <si>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</si>
  <si>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</si>
  <si>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</si>
  <si>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</si>
  <si>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</si>
  <si>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</si>
  <si>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</si>
  <si>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</si>
  <si>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</si>
  <si>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</si>
  <si>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</si>
  <si>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</si>
  <si>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</si>
  <si>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</si>
  <si>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</si>
  <si>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</si>
  <si>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</si>
  <si>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</si>
  <si>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</si>
  <si>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</si>
  <si>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</si>
  <si>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</si>
  <si>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</si>
  <si>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</si>
  <si>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</si>
  <si>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</si>
  <si>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</si>
  <si>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</si>
  <si>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</si>
  <si>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</si>
  <si>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</si>
  <si>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</si>
  <si>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</si>
  <si>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</si>
  <si>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</si>
  <si>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</si>
  <si>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</si>
  <si>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</si>
  <si>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</si>
  <si>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</si>
  <si>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</si>
  <si>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</si>
  <si>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</si>
  <si>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</si>
  <si>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</si>
  <si>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</si>
  <si>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</si>
  <si>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</si>
  <si>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</si>
  <si>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</si>
  <si>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</si>
  <si>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</si>
  <si>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</si>
  <si>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</si>
  <si>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</si>
  <si>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</si>
  <si>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</si>
  <si>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</si>
  <si>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</si>
  <si>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</si>
  <si>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</si>
  <si>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</si>
  <si>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</si>
  <si>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</si>
  <si>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</si>
  <si>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</si>
  <si>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</si>
  <si>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</si>
  <si>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</si>
  <si>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</si>
  <si>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</si>
  <si>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</si>
  <si>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</si>
  <si>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</si>
  <si>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</si>
  <si>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</si>
  <si>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</si>
  <si>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</si>
  <si>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</si>
  <si>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</si>
  <si>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</si>
  <si>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</si>
  <si>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</si>
  <si>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</si>
  <si>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</si>
  <si>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</si>
  <si>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</si>
  <si>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</si>
  <si>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</si>
  <si>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</si>
  <si>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</si>
  <si>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</si>
  <si>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</si>
  <si>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</si>
  <si>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</si>
  <si>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</si>
  <si>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</si>
  <si>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</si>
  <si>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</si>
  <si>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</si>
  <si>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</si>
  <si>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</si>
  <si>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</si>
  <si>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</si>
  <si>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</si>
  <si>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</si>
  <si>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</si>
  <si>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</si>
  <si>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</si>
  <si>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</si>
  <si>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</si>
  <si>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</si>
  <si>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</si>
  <si>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</si>
  <si>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</si>
  <si>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</si>
  <si>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</si>
  <si>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</si>
  <si>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</si>
  <si>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</si>
  <si>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</si>
  <si>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</si>
  <si>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</si>
  <si>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</si>
  <si>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</si>
  <si>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</si>
  <si>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</si>
  <si>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</si>
  <si>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</si>
  <si>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</si>
  <si>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</si>
  <si>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</si>
  <si>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</si>
  <si>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</si>
  <si>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</si>
  <si>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</si>
  <si>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</si>
  <si>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</si>
  <si>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</si>
  <si>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</si>
  <si>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</si>
  <si>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</si>
  <si>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</si>
  <si>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</si>
  <si>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</si>
  <si>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</si>
  <si>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</si>
  <si>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</si>
  <si>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</si>
  <si>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</si>
  <si>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</si>
  <si>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</si>
  <si>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</si>
  <si>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</si>
  <si>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</si>
  <si>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</si>
  <si>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</si>
  <si>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</si>
  <si>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</si>
  <si>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</si>
  <si>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</si>
  <si>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</si>
  <si>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</si>
  <si>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</si>
  <si>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</si>
  <si>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</si>
  <si>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</si>
  <si>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</si>
  <si>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</si>
  <si>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</si>
  <si>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</si>
  <si>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</si>
  <si>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</si>
  <si>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</si>
  <si>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</si>
  <si>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</si>
  <si>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</si>
  <si>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</si>
  <si>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</si>
  <si>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</si>
  <si>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</si>
  <si>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</si>
  <si>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</si>
  <si>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</si>
  <si>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</si>
  <si>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</si>
  <si>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</si>
  <si>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</si>
  <si>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</si>
  <si>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</si>
  <si>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</si>
  <si>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</si>
  <si>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</si>
  <si>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</si>
  <si>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</si>
  <si>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</si>
  <si>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</si>
  <si>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</si>
  <si>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</si>
  <si>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</si>
  <si>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</si>
  <si>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</si>
  <si>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</si>
  <si>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</si>
  <si>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</si>
  <si>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</si>
  <si>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</si>
  <si>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</si>
  <si>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</si>
  <si>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</si>
  <si>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</si>
  <si>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</si>
  <si>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</si>
  <si>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</si>
  <si>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</si>
  <si>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</si>
  <si>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</si>
  <si>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</si>
  <si>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</si>
  <si>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</si>
  <si>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</si>
  <si>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</si>
  <si>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</si>
  <si>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</si>
  <si>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</si>
  <si>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</si>
  <si>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</si>
  <si>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</si>
  <si>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</si>
  <si>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</si>
  <si>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</si>
  <si>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</si>
  <si>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</si>
  <si>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</si>
  <si>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</si>
  <si>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</si>
  <si>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</si>
  <si>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</si>
  <si>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</si>
  <si>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</si>
  <si>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</si>
  <si>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</si>
  <si>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</si>
  <si>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</si>
  <si>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</si>
  <si>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</si>
  <si>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</si>
  <si>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</si>
  <si>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</si>
  <si>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</si>
  <si>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</si>
  <si>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</si>
  <si>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</si>
  <si>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</si>
  <si>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</si>
  <si>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</si>
  <si>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</si>
  <si>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</si>
  <si>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</si>
  <si>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</si>
  <si>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</si>
  <si>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</si>
  <si>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</si>
  <si>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</si>
  <si>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</si>
  <si>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</si>
  <si>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</si>
  <si>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</si>
  <si>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</si>
  <si>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</si>
  <si>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</si>
  <si>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</si>
  <si>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</si>
  <si>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</si>
  <si>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</si>
  <si>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</si>
  <si>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</si>
  <si>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</si>
  <si>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</si>
  <si>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</si>
  <si>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</si>
  <si>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</si>
  <si>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</si>
  <si>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</si>
  <si>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</si>
  <si>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</si>
  <si>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</si>
  <si>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</si>
  <si>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</si>
  <si>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</si>
  <si>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</si>
  <si>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</si>
  <si>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</si>
  <si>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</si>
  <si>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</si>
  <si>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</si>
  <si>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</si>
  <si>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</si>
  <si>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</si>
  <si>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</si>
  <si>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</si>
  <si>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</si>
  <si>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</si>
  <si>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</si>
  <si>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</si>
  <si>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</si>
  <si>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</si>
  <si>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</si>
  <si>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</si>
  <si>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</si>
  <si>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</si>
  <si>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</si>
  <si>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</si>
  <si>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</si>
  <si>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</si>
  <si>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</si>
  <si>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</si>
  <si>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</si>
  <si>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</si>
  <si>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</si>
  <si>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</si>
  <si>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</si>
  <si>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</si>
  <si>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</si>
  <si>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</si>
  <si>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</si>
  <si>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</si>
  <si>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</si>
  <si>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</si>
  <si>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</si>
  <si>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</si>
  <si>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</si>
  <si>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</si>
  <si>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</si>
  <si>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</si>
  <si>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</si>
  <si>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</si>
  <si>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</si>
  <si>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</si>
  <si>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</si>
  <si>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</si>
  <si>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</si>
  <si>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</si>
  <si>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</si>
  <si>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</si>
  <si>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</si>
  <si>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</si>
  <si>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</si>
  <si>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</si>
  <si>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</si>
  <si>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</si>
  <si>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</si>
  <si>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</si>
  <si>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</si>
  <si>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</si>
  <si>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</si>
  <si>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</si>
  <si>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</si>
  <si>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</si>
  <si>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</si>
  <si>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</si>
  <si>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</si>
  <si>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</si>
  <si>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</si>
  <si>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</si>
  <si>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</si>
  <si>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</si>
  <si>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</si>
  <si>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</si>
  <si>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</si>
  <si>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</si>
  <si>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</si>
  <si>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</si>
  <si>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</si>
  <si>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</si>
  <si>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</si>
  <si>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</si>
  <si>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</si>
  <si>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</si>
  <si>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</si>
  <si>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</si>
  <si>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</si>
  <si>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</si>
  <si>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</si>
  <si>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</si>
  <si>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</si>
  <si>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</si>
  <si>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</si>
  <si>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</si>
  <si>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</si>
  <si>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</si>
  <si>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</si>
  <si>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</si>
  <si>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</si>
  <si>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</si>
  <si>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</si>
  <si>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</si>
  <si>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</si>
  <si>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</si>
  <si>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</si>
  <si>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</si>
  <si>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</si>
  <si>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</si>
  <si>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</si>
  <si>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</si>
  <si>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</si>
  <si>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</si>
  <si>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</si>
  <si>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</si>
  <si>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</si>
  <si>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</si>
  <si>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</si>
  <si>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</si>
  <si>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</si>
  <si>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</si>
  <si>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</si>
  <si>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</si>
  <si>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</si>
  <si>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</si>
  <si>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</si>
  <si>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</si>
  <si>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</si>
  <si>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</si>
  <si>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</si>
  <si>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</si>
  <si>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</si>
  <si>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</si>
  <si>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</si>
  <si>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</si>
  <si>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</si>
  <si>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</si>
  <si>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</si>
  <si>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</si>
  <si>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</si>
  <si>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</si>
  <si>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</si>
  <si>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</si>
  <si>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</si>
  <si>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</si>
  <si>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</si>
  <si>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</si>
  <si>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</si>
  <si>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</si>
  <si>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</si>
  <si>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</si>
  <si>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</si>
  <si>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</si>
  <si>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</si>
  <si>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</si>
  <si>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</si>
  <si>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</si>
  <si>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</si>
  <si>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</si>
  <si>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</si>
  <si>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</si>
  <si>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</si>
  <si>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</si>
  <si>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</si>
  <si>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</si>
  <si>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</si>
  <si>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</si>
  <si>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</si>
  <si>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</si>
  <si>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</si>
  <si>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</si>
  <si>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</si>
  <si>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</si>
  <si>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</si>
  <si>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</si>
  <si>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</si>
  <si>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</si>
  <si>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</si>
  <si>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</si>
  <si>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</si>
  <si>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</si>
  <si>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</si>
  <si>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</si>
  <si>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</si>
  <si>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</si>
  <si>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</si>
  <si>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</si>
  <si>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</si>
  <si>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</si>
  <si>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</si>
  <si>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</si>
  <si>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</si>
  <si>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</si>
  <si>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</si>
  <si>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</si>
  <si>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</si>
  <si>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</si>
  <si>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</si>
  <si>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</si>
  <si>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</si>
  <si>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</si>
  <si>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</si>
  <si>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</si>
  <si>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</si>
  <si>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</si>
  <si>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</si>
  <si>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</si>
  <si>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</si>
  <si>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</si>
  <si>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</si>
  <si>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</si>
  <si>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</si>
  <si>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</si>
  <si>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</si>
  <si>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</si>
  <si>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</si>
  <si>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</si>
  <si>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</si>
  <si>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</si>
  <si>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</si>
  <si>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</si>
  <si>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</si>
  <si>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</si>
  <si>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</si>
  <si>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</si>
  <si>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</si>
  <si>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</si>
  <si>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</si>
  <si>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</si>
  <si>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</si>
  <si>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</si>
  <si>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</si>
  <si>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</si>
  <si>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</si>
  <si>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</si>
  <si>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</si>
  <si>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</si>
  <si>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</si>
  <si>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</si>
  <si>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</si>
  <si>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</si>
  <si>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</si>
  <si>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</si>
  <si>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</si>
  <si>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</si>
  <si>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</si>
  <si>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</si>
  <si>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</si>
  <si>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</si>
  <si>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</si>
  <si>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</si>
  <si>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</si>
  <si>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</si>
  <si>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</si>
  <si>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</si>
  <si>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</si>
  <si>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</si>
  <si>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</si>
  <si>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</si>
  <si>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</si>
  <si>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</si>
  <si>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</si>
  <si>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</si>
  <si>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</si>
  <si>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</si>
  <si>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</si>
  <si>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</si>
  <si>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</si>
  <si>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</si>
  <si>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</si>
  <si>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</si>
  <si>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</si>
  <si>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</si>
  <si>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</si>
  <si>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</si>
  <si>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</si>
  <si>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</si>
  <si>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</si>
  <si>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</si>
  <si>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</si>
  <si>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</si>
  <si>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</si>
  <si>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</si>
  <si>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</si>
  <si>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</si>
  <si>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</si>
  <si>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</si>
  <si>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</si>
  <si>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</si>
  <si>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</si>
  <si>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</si>
  <si>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</si>
  <si>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</si>
  <si>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</si>
  <si>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</si>
  <si>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</si>
  <si>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</si>
  <si>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</si>
  <si>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</si>
  <si>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</si>
  <si>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</si>
  <si>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</si>
  <si>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</si>
  <si>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</si>
  <si>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</si>
  <si>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</si>
  <si>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</si>
  <si>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</si>
  <si>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</si>
  <si>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</si>
  <si>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</si>
  <si>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</si>
  <si>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</si>
  <si>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</si>
  <si>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</si>
  <si>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</si>
  <si>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</si>
  <si>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</si>
  <si>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</si>
  <si>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</si>
  <si>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</si>
  <si>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</si>
  <si>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</si>
  <si>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</si>
  <si>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</si>
  <si>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</si>
  <si>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</si>
  <si>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</si>
  <si>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</si>
  <si>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</si>
  <si>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</si>
  <si>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</si>
  <si>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</si>
  <si>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</si>
  <si>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</si>
  <si>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</si>
  <si>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</si>
  <si>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</si>
  <si>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</si>
  <si>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</si>
  <si>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</si>
  <si>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</si>
  <si>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</si>
  <si>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</si>
  <si>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</si>
  <si>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</si>
  <si>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</si>
  <si>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</si>
  <si>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</si>
  <si>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</si>
  <si>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</si>
  <si>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</si>
  <si>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</si>
  <si>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</si>
  <si>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</si>
  <si>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</si>
  <si>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</si>
  <si>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</si>
  <si>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</si>
  <si>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</si>
  <si>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</si>
  <si>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</si>
  <si>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</si>
  <si>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</si>
  <si>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</si>
  <si>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</si>
  <si>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</si>
  <si>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</si>
  <si>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</si>
  <si>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</si>
  <si>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</si>
  <si>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</si>
  <si>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</si>
  <si>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</si>
  <si>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</si>
  <si>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</si>
  <si>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</si>
  <si>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</si>
  <si>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</si>
  <si>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</si>
  <si>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</si>
  <si>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</si>
  <si>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</si>
  <si>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</si>
  <si>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</si>
  <si>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</si>
  <si>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</si>
  <si>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</si>
  <si>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</si>
  <si>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</si>
  <si>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</si>
  <si>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</si>
  <si>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</si>
  <si>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</si>
  <si>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</si>
  <si>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</si>
  <si>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</si>
  <si>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</si>
  <si>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</si>
  <si>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</si>
  <si>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</si>
  <si>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</si>
  <si>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</si>
  <si>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</si>
  <si>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</si>
  <si>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</si>
  <si>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</si>
  <si>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</si>
  <si>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</si>
  <si>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</si>
  <si>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</si>
  <si>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</si>
  <si>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</si>
  <si>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</si>
  <si>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</si>
  <si>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</si>
  <si>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</si>
  <si>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</si>
  <si>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</si>
  <si>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</si>
  <si>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</si>
  <si>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</si>
  <si>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</si>
  <si>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</si>
  <si>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</si>
  <si>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</si>
  <si>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</si>
  <si>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</si>
  <si>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</si>
  <si>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</si>
  <si>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</si>
  <si>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</si>
  <si>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</si>
  <si>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</si>
  <si>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</si>
  <si>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</si>
  <si>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</si>
  <si>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</si>
  <si>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</si>
  <si>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</si>
  <si>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</si>
  <si>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</si>
  <si>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</si>
  <si>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</si>
  <si>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</si>
  <si>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</si>
  <si>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</si>
  <si>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</si>
  <si>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</si>
  <si>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</si>
  <si>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</si>
  <si>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</si>
  <si>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</si>
  <si>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</si>
  <si>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</si>
  <si>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</si>
  <si>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</si>
  <si>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</si>
  <si>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</si>
  <si>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</si>
  <si>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</si>
  <si>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</si>
  <si>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</si>
  <si>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</si>
  <si>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</si>
  <si>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</si>
  <si>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</si>
  <si>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</si>
  <si>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</si>
  <si>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</si>
  <si>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</si>
  <si>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</si>
  <si>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</si>
  <si>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</si>
  <si>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</si>
  <si>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</si>
  <si>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</si>
  <si>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</si>
  <si>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</si>
  <si>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</si>
  <si>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</si>
  <si>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</si>
  <si>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</si>
  <si>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</si>
  <si>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</si>
  <si>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</si>
  <si>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</si>
  <si>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</si>
  <si>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</si>
  <si>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</si>
  <si>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</si>
  <si>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</si>
  <si>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</si>
  <si>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</si>
  <si>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</si>
  <si>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</si>
  <si>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</si>
  <si>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</si>
  <si>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</si>
  <si>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</si>
  <si>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</si>
  <si>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</si>
  <si>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</si>
  <si>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</si>
  <si>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</si>
  <si>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</si>
  <si>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</si>
  <si>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</si>
  <si>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</si>
  <si>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</si>
  <si>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</si>
  <si>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</si>
  <si>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</si>
  <si>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</si>
  <si>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</si>
  <si>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</si>
  <si>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</si>
  <si>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</si>
  <si>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</si>
  <si>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</si>
  <si>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</si>
  <si>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</si>
  <si>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</si>
  <si>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</si>
  <si>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</si>
  <si>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</si>
  <si>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</si>
  <si>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</si>
  <si>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</si>
  <si>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</si>
  <si>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</si>
  <si>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</si>
  <si>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</si>
  <si>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</si>
  <si>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</si>
  <si>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</si>
  <si>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</si>
  <si>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</si>
  <si>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</si>
  <si>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</si>
  <si>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</si>
  <si>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</si>
  <si>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</si>
  <si>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</si>
  <si>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</si>
  <si>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</si>
  <si>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</si>
  <si>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</si>
  <si>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</si>
  <si>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</si>
  <si>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</si>
  <si>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</si>
  <si>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</si>
  <si>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</si>
  <si>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</si>
  <si>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</si>
  <si>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</si>
  <si>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</si>
  <si>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</si>
  <si>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</si>
  <si>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</si>
  <si>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</si>
  <si>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</si>
  <si>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</si>
  <si>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</si>
  <si>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</si>
  <si>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</si>
  <si>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</si>
  <si>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</si>
  <si>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</si>
  <si>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</si>
  <si>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</si>
  <si>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</si>
  <si>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</si>
  <si>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</si>
  <si>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</si>
  <si>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</si>
  <si>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</si>
  <si>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</si>
  <si>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</si>
  <si>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</si>
  <si>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</si>
  <si>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</si>
  <si>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</si>
  <si>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</si>
  <si>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</si>
  <si>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</si>
  <si>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</si>
  <si>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</si>
  <si>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</si>
  <si>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</si>
  <si>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</si>
  <si>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</si>
  <si>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</si>
  <si>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</si>
  <si>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</si>
  <si>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</si>
  <si>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</si>
  <si>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</si>
  <si>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</si>
  <si>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</si>
  <si>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</si>
  <si>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</si>
  <si>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</si>
  <si>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</si>
  <si>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</si>
  <si>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</si>
  <si>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</si>
  <si>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</si>
  <si>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</si>
  <si>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</si>
  <si>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</si>
  <si>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</si>
  <si>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</si>
  <si>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</si>
  <si>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</si>
  <si>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</si>
  <si>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</si>
  <si>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</si>
  <si>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</si>
  <si>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</si>
  <si>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</si>
  <si>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</si>
  <si>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</si>
  <si>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</si>
  <si>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</si>
  <si>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</si>
  <si>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</si>
  <si>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</si>
  <si>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</si>
  <si>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</si>
  <si>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</si>
  <si>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</si>
  <si>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</si>
  <si>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</si>
  <si>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</si>
  <si>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</si>
  <si>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</si>
  <si>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</si>
  <si>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</si>
  <si>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</si>
  <si>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</si>
  <si>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</si>
  <si>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</si>
  <si>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</si>
  <si>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</si>
  <si>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</si>
  <si>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</si>
  <si>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</si>
  <si>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</si>
  <si>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</si>
  <si>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</si>
  <si>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</si>
  <si>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</si>
  <si>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</si>
  <si>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</si>
  <si>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</si>
  <si>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</si>
  <si>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</si>
  <si>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</si>
  <si>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</si>
  <si>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</si>
  <si>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</si>
  <si>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</si>
  <si>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</si>
  <si>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</si>
  <si>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</si>
  <si>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</si>
  <si>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</si>
  <si>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</si>
  <si>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</si>
  <si>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</si>
  <si>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</si>
  <si>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</si>
  <si>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</si>
  <si>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</si>
  <si>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</si>
  <si>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</si>
  <si>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</si>
  <si>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</si>
  <si>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</si>
  <si>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</si>
  <si>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</si>
  <si>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</si>
  <si>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</si>
  <si>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</si>
  <si>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</si>
  <si>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</si>
  <si>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</si>
  <si>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</si>
  <si>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</si>
  <si>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</si>
  <si>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</si>
  <si>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</si>
  <si>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</si>
  <si>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</si>
  <si>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</si>
  <si>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</si>
  <si>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</si>
  <si>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</si>
  <si>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</si>
  <si>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</si>
  <si>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</si>
  <si>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</si>
  <si>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</si>
  <si>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</si>
  <si>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</si>
  <si>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</si>
  <si>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</si>
  <si>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</si>
  <si>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</si>
  <si>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</si>
  <si>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</si>
  <si>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</si>
  <si>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</si>
  <si>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</si>
  <si>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</si>
  <si>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</si>
  <si>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</si>
  <si>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</si>
  <si>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</si>
  <si>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</si>
  <si>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</si>
  <si>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</si>
  <si>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</si>
  <si>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</si>
  <si>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</si>
  <si>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</si>
  <si>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</si>
  <si>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</si>
  <si>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</si>
  <si>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</si>
  <si>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</si>
  <si>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</si>
  <si>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</si>
  <si>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</si>
  <si>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</si>
  <si>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</si>
  <si>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</si>
  <si>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</si>
  <si>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</si>
  <si>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</si>
  <si>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</si>
  <si>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</si>
  <si>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</si>
  <si>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</si>
  <si>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</si>
  <si>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</si>
  <si>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</si>
  <si>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</si>
  <si>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</si>
  <si>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</si>
  <si>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</si>
  <si>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</si>
  <si>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</si>
  <si>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</si>
  <si>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</si>
  <si>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</si>
  <si>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</si>
  <si>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</si>
  <si>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</si>
  <si>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</si>
  <si>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</si>
  <si>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</si>
  <si>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</si>
  <si>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</si>
  <si>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</si>
  <si>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</si>
  <si>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</si>
  <si>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</si>
  <si>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</si>
  <si>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</si>
  <si>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</si>
  <si>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</si>
  <si>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</si>
  <si>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</si>
  <si>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</si>
  <si>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</si>
  <si>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</si>
  <si>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</si>
  <si>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</si>
  <si>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</si>
  <si>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</si>
  <si>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</si>
  <si>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</si>
  <si>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</si>
  <si>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</si>
  <si>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</si>
  <si>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</si>
  <si>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</si>
  <si>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</si>
  <si>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</si>
  <si>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</si>
  <si>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</si>
  <si>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</si>
  <si>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</si>
  <si>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</si>
  <si>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</si>
  <si>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</si>
  <si>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</si>
  <si>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</si>
  <si>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</si>
  <si>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</si>
  <si>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</si>
  <si>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</si>
  <si>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</si>
  <si>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</si>
  <si>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</si>
  <si>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</si>
  <si>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</si>
  <si>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</si>
  <si>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</si>
  <si>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</si>
  <si>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</si>
  <si>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</si>
  <si>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</si>
  <si>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</si>
  <si>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</si>
  <si>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</si>
  <si>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</si>
  <si>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</si>
  <si>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</si>
  <si>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</si>
  <si>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</si>
  <si>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</si>
  <si>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</si>
  <si>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</si>
  <si>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</si>
  <si>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</si>
  <si>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</si>
  <si>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</si>
  <si>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</si>
  <si>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</si>
  <si>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</si>
  <si>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</si>
  <si>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</si>
  <si>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</si>
  <si>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</si>
  <si>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</si>
  <si>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</si>
  <si>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</si>
  <si>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</si>
  <si>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</si>
  <si>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</si>
  <si>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</si>
  <si>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</si>
  <si>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</si>
  <si>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</si>
  <si>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</si>
  <si>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</si>
  <si>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</si>
  <si>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</si>
  <si>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</si>
  <si>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</si>
  <si>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</si>
  <si>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</si>
  <si>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</si>
  <si>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</si>
  <si>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</si>
  <si>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</si>
  <si>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</si>
  <si>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</si>
  <si>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</si>
  <si>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</si>
  <si>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</si>
  <si>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</si>
  <si>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</si>
  <si>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</si>
  <si>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</si>
  <si>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</si>
  <si>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</si>
  <si>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</si>
  <si>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</si>
  <si>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</si>
  <si>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</si>
  <si>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</si>
  <si>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</si>
  <si>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</si>
  <si>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</si>
  <si>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</si>
  <si>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</si>
  <si>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</si>
  <si>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</si>
  <si>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</si>
  <si>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</si>
  <si>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</si>
  <si>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</si>
  <si>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</si>
  <si>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</si>
  <si>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</si>
  <si>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</si>
  <si>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</si>
  <si>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</si>
  <si>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</si>
  <si>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</si>
  <si>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</si>
  <si>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</si>
  <si>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</si>
  <si>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</si>
  <si>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</si>
  <si>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</si>
  <si>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</si>
  <si>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</si>
  <si>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</si>
  <si>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</si>
  <si>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</si>
  <si>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</si>
  <si>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</si>
  <si>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</si>
  <si>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</si>
  <si>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</si>
  <si>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</si>
  <si>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</si>
  <si>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</si>
  <si>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</si>
  <si>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</si>
  <si>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</si>
  <si>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</si>
  <si>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</si>
  <si>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</si>
  <si>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</si>
  <si>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</si>
  <si>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</si>
  <si>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</si>
  <si>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</si>
  <si>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</si>
  <si>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</si>
  <si>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</si>
  <si>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</si>
  <si>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</si>
  <si>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</si>
  <si>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</si>
  <si>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</si>
  <si>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</si>
  <si>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</si>
  <si>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</si>
  <si>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</si>
  <si>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</si>
  <si>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</si>
  <si>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</si>
  <si>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</si>
  <si>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</si>
  <si>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</si>
  <si>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</si>
  <si>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</si>
  <si>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</si>
  <si>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</si>
  <si>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</si>
  <si>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</si>
  <si>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</si>
  <si>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</si>
  <si>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</si>
  <si>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</si>
  <si>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</si>
  <si>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</si>
  <si>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</si>
  <si>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</si>
  <si>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</si>
  <si>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</si>
  <si>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</si>
  <si>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</si>
  <si>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</si>
  <si>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</si>
  <si>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</si>
  <si>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</si>
  <si>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</si>
  <si>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</si>
  <si>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</si>
  <si>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</si>
  <si>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</si>
  <si>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</si>
  <si>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</si>
  <si>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</si>
  <si>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</si>
  <si>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</si>
  <si>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</si>
  <si>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</si>
  <si>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</si>
  <si>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</si>
  <si>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</si>
  <si>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</si>
  <si>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</si>
  <si>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</si>
  <si>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</si>
  <si>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</si>
  <si>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</si>
  <si>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</si>
  <si>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</si>
  <si>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</si>
  <si>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</si>
  <si>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</si>
  <si>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</si>
  <si>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</si>
  <si>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</si>
  <si>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</si>
  <si>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</si>
  <si>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</si>
  <si>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</si>
  <si>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</si>
  <si>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</si>
  <si>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</si>
  <si>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</si>
  <si>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</si>
  <si>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</si>
  <si>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</si>
  <si>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</si>
  <si>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</si>
  <si>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</si>
  <si>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</si>
  <si>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</si>
  <si>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</si>
  <si>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</si>
  <si>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</si>
  <si>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</si>
  <si>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</si>
  <si>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</si>
  <si>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</si>
  <si>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</si>
  <si>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</si>
  <si>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</si>
  <si>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</si>
  <si>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</si>
  <si>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</si>
  <si>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</si>
  <si>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</si>
  <si>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</si>
  <si>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</si>
  <si>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</si>
  <si>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</si>
  <si>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</si>
  <si>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</si>
  <si>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</si>
  <si>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</si>
  <si>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</si>
  <si>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</si>
  <si>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</si>
  <si>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</si>
  <si>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</si>
  <si>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</si>
  <si>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</si>
  <si>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</si>
  <si>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</si>
  <si>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</si>
  <si>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</si>
  <si>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</si>
  <si>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</si>
  <si>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</si>
  <si>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</si>
  <si>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</si>
  <si>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</si>
  <si>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</si>
  <si>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</si>
  <si>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</si>
  <si>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</si>
  <si>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</si>
  <si>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</si>
  <si>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</si>
  <si>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</si>
  <si>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</si>
  <si>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</si>
  <si>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</si>
  <si>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</si>
  <si>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</si>
  <si>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</si>
  <si>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</si>
  <si>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</si>
  <si>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</si>
  <si>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</si>
  <si>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</si>
  <si>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</si>
  <si>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</si>
  <si>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</si>
  <si>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</si>
  <si>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</si>
  <si>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</si>
  <si>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</si>
  <si>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</si>
  <si>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</si>
  <si>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</si>
  <si>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</si>
  <si>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</si>
  <si>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</si>
  <si>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</si>
  <si>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</si>
  <si>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</si>
  <si>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</si>
  <si>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</si>
  <si>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</si>
  <si>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</si>
  <si>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</si>
  <si>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</si>
  <si>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</si>
  <si>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</si>
  <si>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</si>
  <si>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</si>
  <si>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</si>
  <si>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</si>
  <si>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</si>
  <si>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</si>
  <si>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</si>
  <si>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</si>
  <si>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</si>
  <si>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</si>
  <si>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</si>
  <si>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</si>
  <si>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</si>
  <si>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</si>
  <si>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</si>
  <si>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</si>
  <si>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</si>
  <si>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</si>
  <si>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</si>
  <si>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</si>
  <si>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</si>
  <si>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</si>
  <si>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</si>
  <si>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</si>
  <si>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</si>
  <si>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</si>
  <si>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</si>
  <si>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</si>
  <si>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</si>
  <si>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</si>
  <si>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</si>
  <si>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</si>
  <si>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</si>
  <si>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</si>
  <si>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</si>
  <si>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</si>
  <si>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</si>
  <si>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</si>
  <si>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</si>
  <si>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</si>
  <si>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</si>
  <si>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</si>
  <si>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</si>
  <si>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</si>
  <si>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</si>
  <si>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</si>
  <si>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</si>
  <si>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</si>
  <si>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</si>
  <si>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</si>
  <si>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</si>
  <si>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</si>
  <si>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</si>
  <si>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</si>
  <si>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</si>
  <si>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</si>
  <si>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</si>
  <si>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</si>
  <si>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</si>
  <si>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</si>
  <si>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</si>
  <si>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</si>
  <si>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</si>
  <si>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</si>
  <si>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</si>
  <si>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</si>
  <si>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</si>
  <si>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</si>
  <si>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</si>
  <si>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</si>
  <si>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</si>
  <si>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</si>
  <si>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</si>
  <si>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</si>
  <si>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</si>
  <si>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</si>
  <si>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</si>
  <si>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</si>
  <si>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</si>
  <si>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</si>
  <si>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</si>
  <si>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</si>
  <si>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</si>
  <si>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</si>
  <si>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</si>
  <si>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</si>
  <si>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</si>
  <si>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</si>
  <si>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</si>
  <si>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</si>
  <si>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</si>
  <si>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</si>
  <si>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</si>
  <si>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</si>
  <si>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</si>
  <si>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</si>
  <si>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</si>
  <si>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</si>
  <si>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</si>
  <si>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</si>
  <si>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</si>
  <si>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</si>
  <si>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</si>
  <si>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</si>
  <si>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</si>
  <si>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</si>
  <si>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</si>
  <si>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</si>
  <si>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</si>
  <si>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</si>
  <si>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</si>
  <si>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</si>
  <si>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</si>
  <si>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</si>
  <si>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</si>
  <si>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</si>
  <si>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</si>
  <si>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</si>
  <si>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</si>
  <si>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</si>
  <si>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</si>
  <si>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</si>
  <si>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</si>
  <si>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</si>
  <si>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</si>
  <si>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</si>
  <si>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</si>
  <si>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</si>
  <si>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</si>
  <si>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</si>
  <si>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</si>
  <si>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</si>
  <si>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</si>
  <si>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</si>
  <si>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</si>
  <si>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</si>
  <si>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</si>
  <si>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</si>
  <si>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</si>
  <si>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</si>
  <si>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</si>
  <si>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</si>
  <si>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</si>
  <si>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</si>
  <si>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</si>
  <si>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</si>
  <si>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</si>
  <si>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</si>
  <si>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</si>
  <si>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</si>
  <si>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</si>
  <si>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</si>
  <si>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</si>
  <si>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</si>
  <si>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</si>
  <si>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</si>
  <si>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</si>
  <si>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</si>
  <si>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</si>
  <si>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</si>
  <si>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</si>
  <si>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</si>
  <si>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</si>
  <si>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</si>
  <si>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</si>
  <si>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</si>
  <si>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</si>
  <si>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</si>
  <si>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</si>
  <si>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</si>
  <si>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</si>
  <si>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</si>
  <si>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</si>
  <si>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</si>
  <si>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</si>
  <si>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</si>
  <si>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</si>
  <si>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</si>
  <si>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</si>
  <si>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</si>
  <si>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</si>
  <si>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</si>
  <si>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</si>
  <si>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</si>
  <si>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</si>
  <si>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</si>
  <si>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</si>
  <si>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</si>
  <si>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</si>
  <si>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</si>
  <si>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</si>
  <si>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</si>
  <si>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</si>
  <si>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</si>
  <si>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</si>
  <si>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</si>
  <si>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</si>
  <si>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</si>
  <si>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</si>
  <si>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</si>
  <si>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</si>
  <si>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</si>
  <si>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</si>
  <si>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</si>
  <si>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</si>
  <si>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</si>
  <si>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</si>
  <si>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</si>
  <si>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</si>
  <si>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</si>
  <si>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</si>
  <si>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</si>
  <si>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</si>
  <si>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</si>
  <si>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</si>
  <si>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</si>
  <si>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</si>
  <si>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</si>
  <si>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</si>
  <si>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</si>
  <si>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</si>
  <si>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</si>
  <si>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</si>
  <si>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</si>
  <si>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</si>
  <si>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</si>
  <si>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</si>
  <si>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</si>
  <si>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</si>
  <si>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</si>
  <si>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</si>
  <si>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</si>
  <si>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</si>
  <si>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</si>
  <si>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</si>
  <si>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</si>
  <si>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</si>
  <si>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</si>
  <si>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</si>
  <si>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</si>
  <si>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</si>
  <si>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</si>
  <si>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</si>
  <si>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</si>
  <si>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</si>
  <si>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</si>
  <si>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</si>
  <si>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</si>
  <si>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</si>
  <si>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</si>
  <si>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</si>
  <si>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</si>
  <si>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</si>
  <si>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</si>
  <si>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</si>
  <si>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</si>
  <si>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</si>
  <si>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</si>
  <si>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</si>
  <si>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</si>
  <si>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</si>
  <si>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</si>
  <si>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</si>
  <si>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</si>
  <si>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</si>
  <si>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</si>
  <si>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</si>
  <si>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</si>
  <si>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</si>
  <si>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</si>
  <si>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</si>
  <si>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</si>
  <si>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</si>
  <si>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</si>
  <si>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</si>
  <si>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</si>
  <si>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</si>
  <si>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</si>
  <si>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</si>
  <si>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</si>
  <si>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</si>
  <si>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</si>
  <si>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</si>
  <si>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</si>
  <si>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</si>
  <si>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</si>
  <si>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</si>
  <si>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</si>
  <si>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</si>
  <si>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</si>
  <si>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</si>
  <si>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</si>
  <si>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</si>
  <si>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</si>
  <si>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</si>
  <si>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</si>
  <si>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</si>
  <si>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</si>
  <si>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</si>
  <si>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</si>
  <si>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</si>
  <si>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</si>
  <si>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</si>
  <si>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</si>
  <si>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</si>
  <si>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</si>
  <si>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</si>
  <si>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</si>
  <si>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</si>
  <si>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</si>
  <si>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</si>
  <si>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</si>
  <si>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</si>
  <si>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</si>
  <si>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</si>
  <si>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</si>
  <si>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</si>
  <si>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</si>
  <si>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</si>
  <si>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</si>
  <si>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</si>
  <si>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</si>
  <si>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</si>
  <si>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</si>
  <si>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</si>
  <si>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</si>
  <si>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</si>
  <si>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</si>
  <si>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</si>
  <si>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</si>
  <si>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</si>
  <si>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</si>
  <si>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</si>
  <si>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</si>
  <si>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</si>
  <si>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</si>
  <si>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</si>
  <si>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</si>
  <si>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</si>
  <si>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</si>
  <si>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</si>
  <si>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</si>
  <si>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</si>
  <si>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</si>
  <si>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</si>
  <si>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</si>
  <si>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</si>
  <si>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</si>
  <si>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</si>
  <si>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</si>
  <si>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</si>
  <si>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</si>
  <si>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</si>
  <si>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</si>
  <si>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</si>
  <si>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</si>
  <si>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</si>
  <si>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</si>
  <si>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</si>
  <si>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</si>
  <si>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</si>
  <si>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</si>
  <si>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</si>
  <si>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</si>
  <si>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</si>
  <si>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</si>
  <si>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</si>
  <si>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</si>
  <si>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</si>
  <si>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</si>
  <si>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</si>
  <si>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</si>
  <si>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</si>
  <si>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</si>
  <si>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</si>
  <si>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</si>
  <si>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</si>
  <si>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</si>
  <si>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</si>
  <si>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</si>
  <si>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</si>
  <si>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</si>
  <si>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</si>
  <si>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</si>
  <si>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</si>
  <si>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</si>
  <si>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</si>
  <si>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</si>
  <si>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</si>
  <si>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</si>
  <si>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</si>
  <si>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</si>
  <si>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</si>
  <si>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</si>
  <si>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</si>
  <si>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</si>
  <si>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</si>
  <si>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</si>
  <si>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</si>
  <si>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</si>
  <si>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</si>
  <si>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</si>
  <si>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</si>
  <si>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</si>
  <si>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</si>
  <si>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</si>
  <si>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</si>
  <si>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</si>
  <si>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</si>
  <si>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</si>
  <si>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</si>
  <si>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</si>
  <si>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</si>
  <si>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</si>
  <si>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</si>
  <si>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</si>
  <si>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</si>
  <si>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</si>
  <si>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</si>
  <si>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</si>
  <si>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</si>
  <si>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</si>
  <si>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</si>
  <si>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</si>
  <si>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</si>
  <si>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</si>
  <si>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</si>
  <si>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</si>
  <si>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</si>
  <si>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</si>
  <si>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</si>
  <si>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</si>
  <si>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</si>
  <si>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</si>
  <si>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</si>
  <si>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</si>
  <si>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</si>
  <si>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</si>
  <si>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</si>
  <si>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</si>
  <si>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</si>
  <si>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</si>
  <si>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</si>
  <si>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</si>
  <si>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</si>
  <si>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</si>
  <si>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</si>
  <si>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</si>
  <si>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</si>
  <si>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</si>
  <si>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</si>
  <si>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</si>
  <si>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</si>
  <si>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</si>
  <si>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</si>
  <si>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</si>
  <si>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</si>
  <si>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</si>
  <si>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</si>
  <si>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</si>
  <si>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</si>
  <si>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</si>
  <si>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</si>
  <si>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</si>
  <si>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</si>
  <si>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</si>
  <si>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</si>
  <si>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</si>
  <si>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</si>
  <si>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</si>
  <si>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</si>
  <si>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</si>
  <si>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</si>
  <si>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</si>
  <si>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</si>
  <si>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</si>
  <si>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</si>
  <si>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</si>
  <si>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</si>
  <si>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</si>
  <si>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</si>
  <si>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</si>
  <si>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</si>
  <si>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</si>
  <si>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</si>
  <si>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</si>
  <si>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</si>
  <si>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</si>
  <si>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</si>
  <si>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</si>
  <si>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</si>
  <si>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</si>
  <si>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</si>
  <si>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</si>
  <si>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</si>
  <si>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</si>
  <si>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</si>
  <si>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</si>
  <si>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</si>
  <si>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</si>
  <si>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</si>
  <si>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</si>
  <si>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</si>
  <si>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</si>
  <si>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</si>
  <si>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</si>
  <si>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</si>
  <si>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</si>
  <si>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</si>
  <si>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</si>
  <si>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</si>
  <si>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</si>
  <si>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</si>
  <si>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</si>
  <si>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</si>
  <si>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</si>
  <si>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</si>
  <si>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</si>
  <si>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</si>
  <si>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</si>
  <si>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</si>
  <si>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</si>
  <si>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</si>
  <si>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</si>
  <si>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</si>
  <si>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</si>
  <si>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</si>
  <si>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</si>
  <si>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</si>
  <si>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</si>
  <si>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</si>
  <si>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</si>
  <si>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</si>
  <si>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</si>
  <si>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</si>
  <si>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</si>
  <si>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</si>
  <si>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</si>
  <si>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</si>
  <si>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</si>
  <si>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</si>
  <si>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</si>
  <si>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</si>
  <si>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</si>
  <si>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</si>
  <si>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</si>
  <si>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</si>
  <si>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</si>
  <si>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</si>
  <si>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</si>
  <si>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</si>
  <si>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</si>
  <si>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</si>
  <si>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</si>
  <si>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</si>
  <si>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</si>
  <si>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</si>
  <si>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</si>
  <si>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</si>
  <si>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</si>
  <si>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</si>
  <si>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</si>
  <si>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</si>
  <si>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</si>
  <si>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</si>
  <si>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</si>
  <si>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</si>
  <si>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</si>
  <si>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</si>
  <si>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</si>
  <si>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</si>
  <si>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</si>
  <si>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</si>
  <si>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</si>
  <si>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</si>
  <si>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</si>
  <si>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</si>
  <si>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</si>
  <si>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</si>
  <si>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</si>
  <si>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</si>
  <si>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</si>
  <si>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</si>
  <si>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</si>
  <si>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</si>
  <si>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</si>
  <si>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</si>
  <si>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</si>
  <si>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</si>
  <si>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</si>
  <si>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</si>
  <si>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</si>
  <si>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</si>
  <si>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</si>
  <si>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</si>
  <si>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</si>
  <si>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</si>
  <si>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</si>
  <si>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</si>
  <si>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</si>
  <si>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</si>
  <si>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</si>
  <si>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</si>
  <si>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</si>
  <si>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</si>
  <si>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</si>
  <si>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</si>
  <si>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</si>
  <si>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</si>
  <si>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</si>
  <si>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</si>
  <si>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</si>
  <si>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</si>
  <si>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</si>
  <si>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</si>
  <si>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</si>
  <si>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</si>
  <si>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</si>
  <si>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</si>
  <si>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</si>
  <si>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</si>
  <si>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</si>
  <si>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</si>
  <si>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</si>
  <si>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</si>
  <si>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</si>
  <si>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</si>
  <si>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</si>
  <si>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</si>
  <si>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</si>
  <si>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</si>
  <si>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</si>
  <si>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</si>
  <si>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</si>
  <si>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</si>
  <si>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</si>
  <si>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</si>
  <si>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</si>
  <si>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</si>
  <si>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</si>
  <si>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</si>
  <si>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</si>
  <si>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</si>
  <si>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</si>
  <si>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</si>
  <si>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</si>
  <si>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</si>
  <si>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</si>
  <si>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</si>
  <si>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</si>
  <si>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</si>
  <si>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</si>
  <si>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</si>
  <si>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</si>
  <si>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</si>
  <si>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</si>
  <si>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</si>
  <si>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</si>
  <si>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</si>
  <si>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</si>
  <si>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</si>
  <si>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</si>
  <si>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</si>
  <si>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</si>
  <si>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</si>
  <si>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</si>
  <si>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</si>
  <si>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</si>
  <si>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</si>
  <si>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</si>
  <si>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</si>
  <si>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</si>
  <si>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</si>
  <si>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</si>
  <si>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</si>
  <si>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</si>
  <si>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</si>
  <si>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</si>
  <si>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</si>
  <si>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</si>
  <si>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</si>
  <si>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</si>
  <si>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</si>
  <si>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</si>
  <si>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</si>
  <si>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</si>
  <si>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</si>
  <si>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</si>
  <si>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</si>
  <si>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</si>
  <si>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</si>
  <si>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</si>
  <si>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</si>
  <si>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</si>
  <si>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</si>
  <si>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</si>
  <si>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</si>
  <si>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</si>
  <si>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</si>
  <si>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</si>
  <si>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</si>
  <si>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</si>
  <si>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</si>
  <si>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</si>
  <si>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</si>
  <si>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</si>
  <si>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</si>
  <si>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</si>
  <si>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</si>
  <si>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</si>
  <si>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</si>
  <si>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</si>
  <si>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</si>
  <si>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</si>
  <si>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</si>
  <si>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</si>
  <si>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</si>
  <si>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</si>
  <si>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</si>
  <si>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</si>
  <si>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</si>
  <si>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</si>
  <si>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</si>
  <si>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</si>
  <si>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</si>
  <si>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</si>
  <si>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</si>
  <si>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</si>
  <si>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</si>
  <si>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</si>
  <si>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</si>
  <si>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</si>
  <si>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</si>
  <si>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</si>
  <si>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</si>
  <si>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</si>
  <si>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</si>
  <si>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</si>
  <si>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</si>
  <si>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</si>
  <si>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</si>
  <si>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</si>
  <si>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</si>
  <si>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</si>
  <si>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</si>
  <si>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</si>
  <si>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</si>
  <si>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</si>
  <si>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</si>
  <si>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</si>
  <si>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</si>
  <si>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</si>
  <si>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</si>
  <si>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</si>
  <si>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</si>
  <si>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</si>
  <si>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</si>
  <si>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</si>
  <si>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</si>
  <si>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</si>
  <si>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</si>
  <si>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</si>
  <si>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</si>
  <si>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</si>
  <si>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</si>
  <si>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</si>
  <si>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</si>
  <si>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</si>
  <si>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</si>
  <si>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</si>
  <si>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</si>
  <si>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</si>
  <si>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</si>
  <si>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</si>
  <si>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</si>
  <si>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</si>
  <si>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</si>
  <si>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</si>
  <si>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</si>
  <si>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</si>
  <si>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</si>
  <si>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</si>
  <si>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</si>
  <si>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</si>
  <si>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</si>
  <si>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</si>
  <si>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</si>
  <si>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</si>
  <si>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</si>
  <si>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</si>
  <si>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</si>
  <si>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</si>
  <si>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</si>
  <si>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</si>
  <si>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</si>
  <si>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</si>
  <si>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</si>
  <si>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</si>
  <si>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</si>
  <si>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</si>
  <si>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</si>
  <si>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</si>
  <si>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</si>
  <si>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</si>
  <si>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</si>
  <si>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</si>
  <si>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</si>
  <si>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</si>
  <si>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</si>
  <si>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</si>
  <si>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</si>
  <si>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</si>
  <si>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</si>
  <si>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</si>
  <si>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</si>
  <si>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</si>
  <si>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</si>
  <si>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</si>
  <si>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</si>
  <si>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</si>
  <si>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</si>
  <si>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</si>
  <si>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</si>
  <si>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</si>
  <si>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</si>
  <si>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</si>
  <si>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</si>
  <si>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</si>
  <si>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</si>
  <si>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</si>
  <si>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</si>
  <si>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</si>
  <si>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</si>
  <si>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</si>
  <si>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</si>
  <si>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</si>
  <si>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</si>
  <si>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</si>
  <si>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</si>
  <si>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</si>
  <si>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</si>
  <si>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</si>
  <si>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</si>
  <si>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</si>
  <si>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</si>
  <si>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</si>
  <si>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</si>
  <si>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</si>
  <si>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</si>
  <si>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</si>
  <si>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</si>
  <si>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</si>
  <si>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</si>
  <si>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</si>
  <si>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</si>
  <si>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</si>
  <si>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</si>
  <si>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</si>
  <si>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</si>
  <si>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</si>
  <si>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</si>
  <si>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</si>
  <si>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</si>
  <si>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</si>
  <si>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</si>
  <si>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</si>
  <si>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</si>
  <si>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</si>
  <si>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</si>
  <si>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</si>
  <si>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</si>
  <si>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</si>
  <si>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</si>
  <si>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</si>
  <si>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</si>
  <si>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</si>
  <si>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</si>
  <si>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</si>
  <si>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</si>
  <si>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</si>
  <si>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</si>
  <si>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</si>
  <si>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</si>
  <si>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</si>
  <si>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</si>
  <si>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</si>
  <si>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</si>
  <si>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</si>
  <si>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</si>
  <si>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</si>
  <si>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</si>
  <si>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</si>
  <si>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</si>
  <si>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</si>
  <si>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</si>
  <si>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</si>
  <si>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</si>
  <si>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</si>
  <si>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</si>
  <si>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</si>
  <si>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</si>
  <si>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</si>
  <si>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</si>
  <si>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</si>
  <si>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</si>
  <si>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</si>
  <si>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</si>
  <si>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</si>
  <si>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</si>
  <si>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</si>
  <si>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</si>
  <si>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</si>
  <si>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</si>
  <si>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</si>
  <si>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</si>
  <si>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</si>
  <si>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</si>
  <si>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</si>
  <si>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</si>
  <si>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</si>
  <si>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</si>
  <si>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</si>
  <si>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</si>
  <si>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</si>
  <si>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</si>
  <si>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</si>
  <si>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</si>
  <si>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</si>
  <si>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</si>
  <si>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</si>
  <si>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</si>
  <si>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</si>
  <si>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</si>
  <si>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</si>
  <si>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</si>
  <si>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</si>
  <si>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</si>
  <si>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</si>
  <si>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</si>
  <si>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</si>
  <si>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</si>
  <si>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</si>
  <si>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</si>
  <si>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</si>
  <si>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</si>
  <si>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</si>
  <si>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</si>
  <si>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</si>
  <si>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</si>
  <si>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</si>
  <si>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</si>
  <si>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</si>
  <si>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</si>
  <si>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</si>
  <si>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</si>
  <si>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</si>
  <si>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</si>
  <si>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</si>
  <si>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</si>
  <si>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</si>
  <si>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</si>
  <si>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</si>
  <si>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</si>
  <si>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</si>
  <si>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</si>
  <si>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</si>
  <si>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</si>
  <si>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</si>
  <si>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</si>
  <si>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</si>
  <si>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</si>
  <si>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</si>
  <si>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</si>
  <si>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</si>
  <si>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</si>
  <si>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</si>
  <si>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</si>
  <si>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</si>
  <si>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</si>
  <si>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</si>
  <si>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</si>
  <si>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</si>
  <si>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</si>
  <si>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</si>
  <si>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</si>
  <si>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</si>
  <si>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</si>
  <si>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</si>
  <si>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</si>
  <si>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</si>
  <si>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</si>
  <si>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</si>
  <si>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</si>
  <si>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</si>
  <si>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</si>
  <si>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</si>
  <si>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</si>
  <si>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</si>
  <si>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</si>
  <si>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</si>
  <si>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</si>
  <si>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</si>
  <si>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</si>
  <si>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</si>
  <si>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</si>
  <si>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</si>
  <si>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</si>
  <si>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</si>
  <si>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</si>
  <si>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</si>
  <si>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</si>
  <si>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</si>
  <si>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</si>
  <si>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</si>
  <si>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</si>
  <si>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</si>
  <si>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</si>
  <si>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</si>
  <si>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</si>
  <si>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</si>
  <si>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</si>
  <si>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</si>
  <si>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</si>
  <si>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</si>
  <si>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</si>
  <si>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</si>
  <si>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</si>
  <si>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</si>
  <si>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</si>
  <si>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</si>
  <si>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</si>
  <si>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</si>
  <si>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</si>
  <si>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</si>
  <si>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</si>
  <si>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</si>
  <si>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</si>
  <si>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</si>
  <si>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</si>
  <si>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</si>
  <si>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</si>
  <si>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</si>
  <si>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</si>
  <si>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</si>
  <si>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</si>
  <si>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</si>
  <si>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</si>
  <si>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</si>
  <si>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</si>
  <si>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</si>
  <si>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</si>
  <si>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</si>
  <si>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</si>
  <si>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</si>
  <si>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</si>
  <si>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</si>
  <si>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</si>
  <si>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</si>
  <si>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</si>
  <si>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</si>
  <si>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</si>
  <si>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</si>
  <si>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</si>
  <si>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</si>
  <si>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</si>
  <si>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</si>
  <si>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</si>
  <si>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</si>
  <si>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</si>
  <si>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</si>
  <si>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</si>
  <si>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</si>
  <si>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</si>
  <si>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</si>
  <si>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</si>
  <si>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</si>
  <si>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</si>
  <si>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</si>
  <si>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</si>
  <si>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</si>
  <si>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</si>
  <si>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</si>
  <si>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</si>
  <si>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</si>
  <si>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</si>
  <si>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</si>
  <si>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</si>
  <si>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</si>
  <si>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</si>
  <si>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</si>
  <si>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</si>
  <si>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</si>
  <si>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</si>
  <si>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</si>
  <si>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</si>
  <si>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</si>
  <si>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</si>
  <si>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</si>
  <si>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</si>
  <si>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</si>
  <si>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</si>
  <si>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</si>
  <si>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</si>
  <si>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</si>
  <si>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</si>
  <si>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</si>
  <si>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</si>
  <si>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</si>
  <si>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</si>
  <si>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</si>
  <si>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</si>
  <si>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</si>
  <si>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</si>
  <si>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</si>
  <si>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</si>
  <si>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</si>
  <si>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</si>
  <si>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</si>
  <si>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</si>
  <si>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</si>
  <si>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</si>
  <si>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</si>
  <si>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</si>
  <si>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</si>
  <si>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</si>
  <si>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</si>
  <si>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</si>
  <si>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</si>
  <si>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</si>
  <si>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</si>
  <si>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</si>
  <si>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</si>
  <si>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</si>
  <si>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</si>
  <si>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</si>
  <si>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</si>
  <si>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</si>
  <si>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</si>
  <si>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</si>
  <si>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</si>
  <si>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</si>
  <si>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</si>
  <si>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</si>
  <si>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</si>
  <si>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</si>
  <si>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</si>
  <si>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</si>
  <si>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</si>
  <si>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</si>
  <si>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</si>
  <si>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</si>
  <si>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</si>
  <si>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</si>
  <si>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</si>
  <si>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</si>
  <si>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</si>
  <si>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</si>
  <si>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</si>
  <si>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</si>
  <si>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</si>
  <si>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</si>
  <si>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</si>
  <si>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</si>
  <si>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</si>
  <si>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</si>
  <si>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</si>
  <si>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</si>
  <si>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</si>
  <si>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</si>
  <si>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</si>
  <si>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</si>
  <si>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</si>
  <si>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</si>
  <si>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</si>
  <si>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</si>
  <si>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</si>
  <si>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</si>
  <si>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</si>
  <si>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</si>
  <si>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</si>
  <si>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</si>
  <si>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</si>
  <si>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</si>
  <si>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</si>
  <si>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</si>
  <si>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</si>
  <si>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</si>
  <si>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</si>
  <si>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</si>
  <si>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</si>
  <si>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</si>
  <si>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</si>
  <si>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</si>
  <si>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</si>
  <si>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</si>
  <si>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</si>
  <si>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</si>
  <si>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</si>
  <si>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</si>
  <si>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</si>
  <si>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</si>
  <si>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</si>
  <si>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</si>
  <si>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</si>
  <si>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</si>
  <si>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</si>
  <si>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</si>
  <si>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</si>
  <si>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</si>
  <si>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</si>
  <si>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</si>
  <si>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</si>
  <si>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</si>
  <si>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</si>
  <si>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</si>
  <si>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</si>
  <si>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</si>
  <si>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</si>
  <si>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</si>
  <si>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</si>
  <si>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</si>
  <si>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</si>
  <si>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</si>
  <si>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</si>
  <si>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</si>
  <si>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</si>
  <si>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</si>
  <si>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</si>
  <si>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</si>
  <si>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</si>
  <si>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</si>
  <si>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</si>
  <si>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</si>
  <si>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</si>
  <si>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</si>
  <si>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</si>
  <si>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</si>
  <si>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</si>
  <si>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</si>
  <si>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</si>
  <si>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</si>
  <si>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</si>
  <si>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</si>
  <si>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</si>
  <si>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</si>
  <si>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</si>
  <si>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</si>
  <si>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</si>
  <si>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</si>
  <si>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</si>
  <si>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</si>
  <si>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</si>
  <si>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</si>
  <si>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</si>
  <si>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</si>
  <si>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</si>
  <si>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</si>
  <si>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</si>
  <si>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</si>
  <si>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</si>
  <si>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</si>
  <si>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</si>
  <si>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</si>
  <si>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</si>
  <si>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</si>
  <si>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</si>
  <si>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</si>
  <si>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</si>
  <si>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</si>
  <si>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</si>
  <si>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</si>
  <si>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</si>
  <si>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</si>
  <si>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</si>
  <si>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</si>
  <si>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</si>
  <si>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</si>
  <si>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</si>
  <si>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</si>
  <si>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</si>
  <si>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</si>
  <si>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</si>
  <si>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</si>
  <si>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</si>
  <si>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</si>
  <si>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</si>
  <si>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</si>
  <si>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</si>
  <si>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</si>
  <si>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</si>
  <si>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</si>
  <si>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</si>
  <si>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</si>
  <si>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</si>
  <si>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</si>
  <si>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</si>
  <si>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</si>
  <si>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</si>
  <si>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</si>
  <si>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</si>
  <si>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</si>
  <si>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</si>
  <si>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</si>
  <si>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</si>
  <si>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</si>
  <si>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</si>
  <si>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</si>
  <si>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</si>
  <si>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</si>
  <si>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</si>
  <si>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</si>
  <si>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</si>
  <si>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</si>
  <si>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</si>
  <si>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</si>
  <si>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</si>
  <si>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</si>
  <si>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</si>
  <si>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</si>
  <si>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</si>
  <si>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</si>
  <si>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</si>
  <si>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</si>
  <si>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</si>
  <si>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</si>
  <si>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</si>
  <si>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</si>
  <si>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</si>
  <si>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</si>
  <si>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</si>
  <si>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</si>
  <si>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</si>
  <si>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</si>
  <si>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</si>
  <si>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</si>
  <si>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</si>
  <si>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</si>
  <si>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</si>
  <si>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</si>
  <si>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</si>
  <si>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</si>
  <si>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</si>
  <si>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</si>
  <si>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</si>
  <si>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</si>
  <si>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</si>
  <si>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</si>
  <si>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</si>
  <si>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</si>
  <si>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</si>
  <si>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</si>
  <si>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</si>
  <si>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</si>
  <si>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</si>
  <si>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</si>
  <si>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</si>
  <si>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</si>
  <si>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</si>
  <si>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</si>
  <si>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</si>
  <si>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</si>
  <si>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</si>
  <si>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</si>
  <si>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</si>
  <si>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</si>
  <si>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</si>
  <si>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</si>
  <si>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</si>
  <si>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</si>
  <si>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</si>
  <si>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</si>
  <si>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</si>
  <si>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</si>
  <si>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</si>
  <si>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</si>
  <si>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</si>
  <si>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</si>
  <si>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</si>
  <si>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</si>
  <si>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</si>
  <si>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</si>
  <si>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</si>
  <si>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</si>
  <si>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</si>
  <si>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</si>
  <si>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</si>
  <si>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</si>
  <si>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</si>
  <si>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</si>
  <si>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</si>
  <si>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</si>
  <si>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</si>
  <si>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</si>
  <si>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</si>
  <si>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</si>
  <si>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</si>
  <si>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</si>
  <si>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</si>
  <si>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</si>
  <si>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</si>
  <si>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</si>
  <si>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</si>
  <si>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</si>
  <si>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</si>
  <si>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</si>
  <si>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</si>
  <si>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</si>
  <si>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</si>
  <si>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</si>
  <si>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</si>
  <si>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</si>
  <si>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</si>
  <si>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</si>
  <si>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</si>
  <si>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</si>
  <si>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</si>
  <si>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</si>
  <si>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</si>
  <si>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</si>
  <si>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</si>
  <si>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</si>
  <si>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</si>
  <si>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</si>
  <si>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</si>
  <si>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</si>
  <si>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</si>
  <si>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</si>
  <si>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</si>
  <si>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</si>
  <si>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</si>
  <si>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</si>
  <si>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</si>
  <si>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</si>
  <si>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</si>
  <si>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</si>
  <si>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</si>
  <si>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</si>
  <si>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</si>
  <si>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</si>
  <si>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</si>
  <si>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</si>
  <si>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</si>
  <si>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</si>
  <si>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</si>
  <si>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</si>
  <si>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</si>
  <si>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</si>
  <si>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</si>
  <si>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</si>
  <si>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</si>
  <si>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</si>
  <si>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</si>
  <si>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</si>
  <si>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</si>
  <si>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</si>
  <si>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</si>
  <si>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</si>
  <si>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</si>
  <si>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</si>
  <si>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</si>
  <si>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</si>
  <si>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</si>
  <si>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</si>
  <si>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</si>
  <si>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</si>
  <si>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</si>
  <si>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</si>
  <si>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</si>
  <si>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</si>
  <si>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</si>
  <si>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</si>
  <si>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</si>
  <si>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</si>
  <si>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</si>
  <si>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</si>
  <si>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</si>
  <si>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</si>
  <si>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</si>
  <si>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</si>
  <si>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</si>
  <si>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</si>
  <si>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</si>
  <si>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</si>
  <si>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</si>
  <si>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</si>
  <si>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</si>
  <si>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</si>
  <si>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</si>
  <si>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</si>
  <si>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</si>
  <si>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</si>
  <si>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</si>
  <si>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</si>
  <si>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</si>
  <si>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</si>
  <si>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</si>
  <si>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</si>
  <si>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</si>
  <si>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</si>
  <si>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</si>
  <si>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</si>
  <si>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</si>
  <si>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</si>
  <si>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</si>
  <si>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</si>
  <si>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</si>
  <si>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</si>
  <si>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</si>
  <si>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</si>
  <si>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</si>
  <si>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</si>
  <si>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</si>
  <si>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</si>
  <si>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</si>
  <si>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</si>
  <si>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</si>
  <si>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</si>
  <si>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</si>
  <si>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</si>
  <si>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</si>
  <si>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</si>
  <si>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</si>
  <si>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</si>
  <si>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</si>
  <si>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</si>
  <si>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</si>
  <si>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</si>
  <si>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</si>
  <si>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</si>
  <si>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</si>
  <si>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</si>
  <si>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</si>
  <si>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</si>
  <si>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</si>
  <si>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</si>
  <si>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</si>
  <si>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</si>
  <si>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</si>
  <si>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</si>
  <si>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</si>
  <si>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</si>
  <si>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</si>
  <si>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</si>
  <si>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</si>
  <si>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</si>
  <si>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</si>
  <si>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</si>
  <si>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</si>
  <si>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</si>
  <si>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</si>
  <si>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</si>
  <si>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</si>
  <si>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</si>
  <si>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</si>
  <si>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</si>
  <si>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</si>
  <si>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</si>
  <si>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</si>
  <si>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</si>
  <si>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</si>
  <si>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</si>
  <si>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</si>
  <si>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</si>
  <si>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</si>
  <si>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</si>
  <si>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</si>
  <si>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</si>
  <si>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</si>
  <si>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</si>
  <si>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</si>
  <si>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</si>
  <si>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</si>
  <si>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</si>
  <si>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</si>
  <si>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</si>
  <si>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</si>
  <si>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</si>
  <si>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</si>
  <si>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</si>
  <si>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</si>
  <si>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</si>
  <si>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</si>
  <si>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</si>
  <si>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</si>
  <si>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</si>
  <si>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</si>
  <si>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</si>
  <si>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</si>
  <si>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</si>
  <si>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</si>
  <si>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</si>
  <si>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</si>
  <si>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</si>
  <si>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</si>
  <si>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</si>
  <si>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</si>
  <si>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</si>
  <si>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</si>
  <si>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</si>
  <si>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</si>
  <si>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</si>
  <si>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</si>
  <si>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</si>
  <si>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</si>
  <si>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</si>
  <si>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</si>
  <si>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</si>
  <si>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</si>
  <si>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</si>
  <si>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</si>
  <si>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</si>
  <si>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</si>
  <si>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</si>
  <si>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</si>
  <si>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</si>
  <si>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</si>
  <si>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</si>
  <si>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</si>
  <si>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</si>
  <si>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</si>
  <si>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</si>
  <si>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</si>
  <si>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</si>
  <si>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</si>
  <si>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</si>
  <si>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</si>
  <si>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</si>
  <si>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</si>
  <si>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</si>
  <si>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</si>
  <si>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</si>
  <si>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</si>
  <si>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</si>
  <si>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</si>
  <si>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</si>
  <si>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</si>
  <si>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</si>
  <si>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</si>
  <si>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</si>
  <si>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</si>
  <si>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</si>
  <si>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</si>
  <si>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</si>
  <si>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</si>
  <si>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</si>
  <si>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</si>
  <si>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</si>
  <si>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</si>
  <si>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</si>
  <si>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</si>
  <si>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</si>
  <si>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</si>
  <si>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</si>
  <si>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</si>
  <si>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</si>
  <si>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</si>
  <si>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</si>
  <si>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</si>
  <si>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</si>
  <si>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</si>
  <si>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</si>
  <si>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</si>
  <si>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</si>
  <si>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</si>
  <si>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</si>
  <si>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</si>
  <si>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</si>
  <si>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</si>
  <si>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</si>
  <si>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</si>
  <si>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</si>
  <si>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</si>
  <si>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</si>
  <si>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</si>
  <si>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</si>
  <si>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</si>
  <si>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</si>
  <si>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</si>
  <si>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</si>
  <si>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</si>
  <si>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</si>
  <si>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</si>
  <si>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</si>
  <si>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</si>
  <si>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</si>
  <si>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</si>
  <si>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</si>
  <si>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</si>
  <si>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</si>
  <si>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</si>
  <si>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</si>
  <si>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</si>
  <si>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</si>
  <si>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</si>
  <si>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</si>
  <si>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</si>
  <si>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</si>
  <si>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</si>
  <si>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</si>
  <si>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</si>
  <si>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</si>
  <si>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</si>
  <si>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</si>
  <si>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</si>
  <si>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</si>
  <si>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</si>
  <si>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</si>
  <si>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</si>
  <si>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</si>
  <si>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</si>
  <si>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</si>
  <si>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</si>
  <si>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</si>
  <si>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</si>
  <si>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</si>
  <si>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</si>
  <si>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</si>
  <si>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</si>
  <si>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</si>
  <si>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</si>
  <si>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</si>
  <si>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</si>
  <si>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</si>
  <si>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</si>
  <si>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</si>
  <si>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</si>
  <si>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</si>
  <si>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</si>
  <si>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</si>
  <si>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</si>
  <si>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</si>
  <si>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</si>
  <si>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</si>
  <si>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</si>
  <si>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</si>
  <si>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</si>
  <si>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</si>
  <si>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</si>
  <si>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</si>
  <si>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</si>
  <si>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</si>
  <si>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</si>
  <si>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</si>
  <si>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</si>
  <si>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</si>
  <si>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</si>
  <si>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</si>
  <si>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</si>
  <si>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</si>
  <si>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</si>
  <si>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</si>
  <si>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</si>
  <si>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</si>
  <si>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</si>
  <si>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</si>
  <si>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</si>
  <si>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</si>
  <si>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</si>
  <si>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</si>
  <si>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</si>
  <si>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</si>
  <si>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</si>
  <si>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</si>
  <si>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</si>
  <si>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</si>
  <si>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</si>
  <si>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</si>
  <si>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</si>
  <si>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</si>
  <si>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</si>
  <si>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</si>
  <si>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</si>
  <si>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</si>
  <si>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</si>
  <si>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</si>
  <si>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</si>
  <si>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</si>
  <si>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</si>
  <si>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</si>
  <si>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</si>
  <si>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</si>
  <si>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</si>
  <si>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</si>
  <si>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</si>
  <si>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</si>
  <si>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</si>
  <si>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</si>
  <si>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</si>
  <si>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</si>
  <si>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</si>
  <si>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</si>
  <si>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</si>
  <si>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</si>
  <si>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</si>
  <si>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</si>
  <si>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</si>
  <si>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</si>
  <si>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</si>
  <si>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</si>
  <si>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</si>
  <si>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</si>
  <si>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</si>
  <si>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</si>
  <si>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</si>
  <si>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</si>
  <si>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</si>
  <si>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</si>
  <si>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</si>
  <si>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</si>
  <si>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</si>
  <si>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</si>
  <si>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</si>
  <si>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</si>
  <si>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</si>
  <si>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</si>
  <si>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</si>
  <si>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</si>
  <si>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</si>
  <si>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</si>
  <si>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</si>
  <si>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</si>
  <si>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</si>
  <si>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</si>
  <si>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</si>
  <si>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</si>
  <si>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</si>
  <si>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</si>
  <si>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</si>
  <si>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</si>
  <si>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</si>
  <si>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</si>
  <si>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</si>
  <si>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</si>
  <si>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</si>
  <si>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</si>
  <si>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</si>
  <si>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</si>
  <si>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</si>
  <si>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</si>
  <si>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</si>
  <si>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</si>
  <si>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</si>
  <si>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</si>
  <si>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</si>
  <si>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</si>
  <si>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</si>
  <si>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</si>
  <si>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</si>
  <si>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</si>
  <si>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</si>
  <si>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</si>
  <si>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</si>
  <si>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</si>
  <si>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</si>
  <si>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</si>
  <si>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</si>
  <si>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</si>
  <si>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</si>
  <si>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</si>
  <si>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</si>
  <si>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</si>
  <si>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</si>
  <si>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</si>
  <si>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</si>
  <si>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</si>
  <si>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</si>
  <si>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</si>
  <si>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</si>
  <si>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</si>
  <si>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</si>
  <si>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</si>
  <si>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</si>
  <si>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</si>
  <si>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</si>
  <si>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</si>
  <si>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</si>
  <si>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</si>
  <si>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</si>
  <si>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</si>
  <si>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</si>
  <si>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</si>
  <si>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</si>
  <si>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</si>
  <si>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</si>
  <si>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</si>
  <si>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</si>
  <si>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</si>
  <si>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</si>
  <si>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</si>
  <si>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</si>
  <si>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</si>
  <si>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</si>
  <si>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</si>
  <si>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</si>
  <si>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</si>
  <si>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</si>
  <si>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</si>
  <si>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</si>
  <si>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</si>
  <si>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</si>
  <si>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</si>
  <si>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</si>
  <si>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</si>
  <si>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</si>
  <si>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</si>
  <si>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</si>
  <si>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</si>
  <si>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</si>
  <si>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</si>
  <si>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</si>
  <si>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</si>
  <si>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</si>
  <si>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</si>
  <si>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</si>
  <si>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</si>
  <si>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</si>
  <si>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</si>
  <si>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</si>
  <si>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</si>
  <si>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</si>
  <si>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</si>
  <si>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</si>
  <si>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</si>
  <si>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</si>
  <si>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</si>
  <si>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</si>
  <si>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</si>
  <si>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</si>
  <si>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</si>
  <si>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</si>
  <si>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</si>
  <si>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</si>
  <si>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</si>
  <si>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</si>
  <si>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</si>
  <si>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</si>
  <si>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</si>
  <si>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</si>
  <si>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</si>
  <si>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</si>
  <si>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</si>
  <si>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</si>
  <si>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</si>
  <si>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</si>
  <si>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</si>
  <si>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</si>
  <si>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</si>
  <si>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</si>
  <si>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</si>
  <si>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</si>
  <si>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</si>
  <si>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</si>
  <si>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</si>
  <si>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</si>
  <si>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</si>
  <si>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</si>
  <si>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</si>
  <si>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</si>
  <si>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</si>
  <si>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</si>
  <si>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</si>
  <si>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</si>
  <si>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</si>
  <si>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</si>
  <si>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</si>
  <si>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</si>
  <si>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</si>
  <si>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</si>
  <si>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</si>
  <si>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</si>
  <si>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</si>
  <si>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</si>
  <si>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</si>
  <si>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</si>
  <si>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</si>
  <si>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</si>
  <si>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</si>
  <si>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</si>
  <si>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</si>
  <si>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</si>
  <si>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</si>
  <si>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</si>
  <si>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</si>
  <si>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</si>
  <si>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</si>
  <si>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</si>
  <si>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</si>
  <si>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</si>
  <si>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</si>
  <si>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</si>
  <si>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</si>
  <si>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</si>
  <si>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</si>
  <si>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</si>
  <si>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</si>
  <si>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</si>
  <si>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</si>
  <si>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</si>
  <si>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</si>
  <si>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</si>
  <si>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</si>
  <si>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</si>
  <si>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</si>
  <si>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</si>
  <si>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</si>
  <si>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</si>
  <si>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</si>
  <si>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</si>
  <si>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</si>
  <si>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</si>
  <si>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</si>
  <si>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</si>
  <si>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</si>
  <si>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</si>
  <si>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</si>
  <si>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</si>
  <si>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</si>
  <si>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</si>
  <si>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</si>
  <si>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</si>
  <si>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</si>
  <si>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</si>
  <si>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</si>
  <si>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</si>
  <si>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</si>
  <si>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</si>
  <si>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</si>
  <si>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</si>
  <si>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</si>
  <si>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</si>
  <si>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</si>
  <si>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</si>
  <si>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</si>
  <si>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</si>
  <si>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</si>
  <si>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</si>
  <si>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</si>
  <si>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</si>
  <si>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</si>
  <si>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</si>
  <si>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</si>
  <si>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</si>
  <si>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</si>
  <si>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</si>
  <si>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</si>
  <si>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</si>
  <si>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</si>
  <si>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</si>
  <si>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</si>
  <si>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</si>
  <si>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</si>
  <si>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</si>
  <si>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</si>
  <si>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</si>
  <si>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</si>
  <si>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</si>
  <si>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</si>
  <si>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</si>
  <si>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</si>
  <si>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</si>
  <si>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</si>
  <si>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</si>
  <si>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</si>
  <si>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</si>
  <si>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</si>
  <si>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</si>
  <si>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</si>
  <si>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</si>
  <si>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</si>
  <si>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</si>
  <si>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</si>
  <si>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</si>
  <si>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</si>
  <si>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</si>
  <si>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</si>
  <si>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</si>
  <si>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</si>
  <si>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</si>
  <si>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</si>
  <si>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</si>
  <si>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</si>
  <si>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</si>
  <si>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</si>
  <si>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</si>
  <si>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</si>
  <si>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</si>
  <si>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</si>
  <si>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</si>
  <si>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</si>
  <si>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</si>
  <si>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</si>
  <si>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</si>
  <si>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</si>
  <si>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</si>
  <si>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</si>
  <si>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</si>
  <si>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</si>
  <si>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</si>
  <si>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</si>
  <si>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</si>
  <si>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</si>
  <si>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</si>
  <si>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</si>
  <si>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</si>
  <si>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</si>
  <si>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</si>
  <si>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</si>
  <si>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</si>
  <si>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</si>
  <si>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</si>
  <si>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</si>
  <si>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</si>
  <si>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</si>
  <si>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</si>
  <si>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</si>
  <si>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</si>
  <si>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</si>
  <si>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</si>
  <si>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</si>
  <si>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</si>
  <si>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</si>
  <si>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</si>
  <si>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</si>
  <si>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</si>
  <si>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</si>
  <si>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</si>
  <si>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</si>
  <si>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</si>
  <si>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</si>
  <si>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</si>
  <si>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</si>
  <si>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</si>
  <si>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</si>
  <si>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</si>
  <si>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</si>
  <si>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</si>
  <si>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</si>
  <si>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</si>
  <si>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</si>
  <si>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</si>
  <si>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</si>
  <si>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</si>
  <si>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</si>
  <si>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</si>
  <si>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</si>
  <si>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</si>
  <si>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</si>
  <si>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</si>
  <si>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</si>
  <si>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</si>
  <si>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</si>
  <si>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</si>
  <si>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</si>
  <si>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</si>
  <si>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</si>
  <si>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</si>
  <si>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</si>
  <si>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</si>
  <si>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</si>
  <si>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</si>
  <si>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</si>
  <si>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</si>
  <si>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</si>
  <si>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</si>
  <si>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</si>
  <si>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</si>
  <si>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</si>
  <si>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</si>
  <si>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</si>
  <si>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</si>
  <si>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</si>
  <si>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</si>
  <si>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</si>
  <si>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</si>
  <si>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</si>
  <si>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</si>
  <si>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</si>
  <si>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</si>
  <si>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</si>
  <si>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</si>
  <si>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</si>
  <si>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</si>
  <si>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</si>
  <si>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</si>
  <si>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</si>
  <si>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</si>
  <si>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</si>
  <si>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</si>
  <si>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</si>
  <si>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</si>
  <si>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</si>
  <si>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</si>
  <si>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</si>
  <si>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</si>
  <si>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</si>
  <si>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</si>
  <si>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</si>
  <si>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</si>
  <si>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</si>
  <si>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</si>
  <si>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</si>
  <si>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</si>
  <si>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</si>
  <si>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</si>
  <si>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</si>
  <si>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</si>
  <si>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</si>
  <si>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</si>
  <si>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</si>
  <si>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</si>
  <si>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</si>
  <si>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</si>
  <si>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</si>
  <si>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</si>
  <si>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</si>
  <si>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</si>
  <si>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</si>
  <si>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</si>
  <si>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</si>
  <si>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</si>
  <si>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</si>
  <si>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</si>
  <si>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</si>
  <si>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</si>
  <si>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</si>
  <si>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</si>
  <si>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</si>
  <si>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</si>
  <si>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</si>
  <si>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</si>
  <si>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</si>
  <si>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</si>
  <si>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</si>
  <si>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</si>
  <si>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</si>
  <si>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</si>
  <si>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</si>
  <si>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</si>
  <si>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</si>
  <si>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</si>
  <si>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</si>
  <si>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</si>
  <si>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</si>
  <si>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</si>
  <si>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</si>
  <si>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</si>
  <si>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</si>
  <si>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</si>
  <si>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</si>
  <si>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</si>
  <si>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</si>
  <si>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</si>
  <si>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</si>
  <si>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</si>
  <si>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</si>
  <si>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</si>
  <si>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</si>
  <si>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</si>
  <si>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</si>
  <si>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</si>
  <si>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</si>
  <si>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</si>
  <si>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</si>
  <si>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</si>
  <si>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</si>
  <si>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</si>
  <si>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</si>
  <si>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</si>
  <si>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</si>
  <si>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</si>
  <si>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</si>
  <si>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</si>
  <si>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</si>
  <si>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</si>
  <si>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</si>
  <si>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</si>
  <si>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</si>
  <si>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</si>
  <si>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</si>
  <si>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</si>
  <si>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</si>
  <si>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</si>
  <si>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</si>
  <si>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</si>
  <si>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</si>
  <si>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</si>
  <si>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</si>
  <si>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</si>
  <si>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</si>
  <si>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</si>
  <si>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</si>
  <si>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</si>
  <si>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</si>
  <si>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</si>
  <si>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</si>
  <si>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</si>
  <si>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</si>
  <si>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</si>
  <si>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</si>
  <si>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</si>
  <si>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</si>
  <si>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</si>
  <si>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</si>
  <si>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</si>
  <si>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</si>
  <si>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</si>
  <si>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</si>
  <si>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</si>
  <si>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</si>
  <si>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</si>
  <si>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</si>
  <si>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</si>
  <si>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</si>
  <si>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</si>
  <si>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</si>
  <si>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</si>
  <si>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</si>
  <si>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</si>
  <si>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</si>
  <si>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</si>
  <si>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</si>
  <si>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</si>
  <si>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</si>
  <si>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</si>
  <si>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</si>
  <si>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</si>
  <si>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</si>
  <si>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</si>
  <si>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</si>
  <si>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</si>
  <si>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</si>
  <si>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</si>
  <si>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</si>
  <si>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</si>
  <si>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</si>
  <si>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</si>
  <si>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</si>
  <si>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</si>
  <si>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</si>
  <si>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</si>
  <si>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</si>
  <si>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</si>
  <si>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</si>
  <si>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</si>
  <si>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</si>
  <si>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</si>
  <si>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</si>
  <si>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</si>
  <si>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</si>
  <si>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</si>
  <si>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</si>
  <si>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</si>
  <si>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</si>
  <si>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</si>
  <si>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</si>
  <si>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</si>
  <si>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</si>
  <si>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</si>
  <si>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</si>
  <si>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</si>
  <si>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</si>
  <si>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</si>
  <si>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</si>
  <si>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</si>
  <si>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</si>
  <si>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</si>
  <si>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</si>
  <si>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</si>
  <si>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</si>
  <si>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</si>
  <si>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</si>
  <si>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</si>
  <si>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</si>
  <si>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</si>
  <si>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</si>
  <si>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</si>
  <si>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</si>
  <si>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</si>
  <si>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</si>
  <si>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</si>
  <si>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</si>
  <si>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</si>
  <si>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</si>
  <si>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</si>
  <si>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</si>
  <si>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</si>
  <si>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</si>
  <si>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</si>
  <si>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</si>
  <si>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</si>
  <si>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</si>
  <si>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</si>
  <si>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</si>
  <si>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</si>
  <si>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</si>
  <si>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</si>
  <si>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</si>
  <si>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</si>
  <si>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</si>
  <si>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</si>
  <si>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</si>
  <si>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</si>
  <si>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</si>
  <si>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</si>
  <si>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</si>
  <si>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</si>
  <si>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</si>
  <si>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</si>
  <si>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</si>
  <si>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</si>
  <si>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</si>
  <si>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</si>
  <si>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</si>
  <si>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</si>
  <si>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</si>
  <si>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</si>
  <si>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</si>
  <si>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</si>
  <si>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</si>
  <si>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</si>
  <si>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</si>
  <si>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</si>
  <si>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</si>
  <si>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</si>
  <si>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</si>
  <si>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</si>
  <si>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</si>
  <si>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</si>
  <si>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</si>
  <si>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</si>
  <si>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</si>
  <si>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</si>
  <si>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</si>
  <si>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</si>
  <si>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</si>
  <si>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</si>
  <si>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</si>
  <si>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</si>
  <si>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</si>
  <si>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</si>
  <si>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</si>
  <si>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</si>
  <si>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</si>
  <si>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</si>
  <si>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</si>
  <si>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</si>
  <si>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</si>
  <si>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</si>
  <si>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</si>
  <si>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</si>
  <si>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</si>
  <si>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</si>
  <si>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</si>
  <si>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</si>
  <si>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</si>
  <si>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</si>
  <si>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</si>
  <si>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</si>
  <si>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</si>
  <si>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</si>
  <si>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</si>
  <si>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</si>
  <si>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</si>
  <si>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</si>
  <si>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</si>
  <si>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</si>
  <si>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</si>
  <si>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</si>
  <si>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</si>
  <si>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</si>
  <si>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</si>
  <si>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</si>
  <si>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</si>
  <si>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</si>
  <si>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</si>
  <si>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</si>
  <si>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</si>
  <si>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</si>
  <si>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</si>
  <si>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</si>
  <si>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</si>
  <si>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</si>
  <si>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</si>
  <si>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</si>
  <si>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</si>
  <si>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</si>
  <si>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</si>
  <si>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</si>
  <si>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</si>
  <si>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</si>
  <si>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</si>
  <si>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</si>
  <si>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</si>
  <si>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</si>
  <si>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</si>
  <si>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</si>
  <si>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</si>
  <si>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</si>
  <si>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</si>
  <si>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</si>
  <si>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</si>
  <si>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</si>
  <si>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</si>
  <si>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</si>
  <si>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</si>
  <si>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</si>
  <si>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</si>
  <si>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</si>
  <si>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</si>
  <si>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</si>
  <si>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</si>
  <si>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</si>
  <si>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</si>
  <si>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</si>
  <si>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</si>
  <si>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</si>
  <si>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</si>
  <si>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</si>
  <si>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</si>
  <si>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</si>
  <si>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</si>
  <si>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</si>
  <si>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</si>
  <si>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</si>
  <si>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</si>
  <si>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</si>
  <si>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</si>
  <si>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</si>
  <si>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</si>
  <si>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</si>
  <si>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</si>
  <si>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</si>
  <si>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</si>
  <si>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</si>
  <si>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</si>
  <si>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</si>
  <si>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</si>
  <si>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</si>
  <si>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</si>
  <si>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</si>
  <si>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</si>
  <si>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</si>
  <si>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</si>
  <si>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</si>
  <si>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</si>
  <si>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</si>
  <si>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</si>
  <si>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</si>
  <si>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</si>
  <si>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</si>
  <si>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</si>
  <si>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</si>
  <si>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</si>
  <si>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</si>
  <si>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</si>
  <si>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</si>
  <si>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</si>
  <si>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</si>
  <si>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</si>
  <si>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</si>
  <si>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</si>
  <si>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</si>
  <si>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</si>
  <si>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</si>
  <si>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</si>
  <si>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</si>
  <si>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</si>
  <si>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</si>
  <si>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</si>
  <si>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</si>
  <si>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</si>
  <si>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</si>
  <si>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</si>
  <si>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</si>
  <si>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</si>
  <si>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</si>
  <si>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</si>
  <si>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</si>
  <si>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</si>
  <si>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</si>
  <si>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</si>
  <si>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</si>
  <si>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</si>
  <si>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</si>
  <si>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</si>
  <si>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</si>
  <si>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</si>
  <si>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</si>
  <si>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</si>
  <si>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</si>
  <si>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</si>
  <si>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</si>
  <si>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</si>
  <si>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</si>
  <si>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</si>
  <si>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</si>
  <si>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</si>
  <si>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</si>
  <si>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</si>
  <si>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</si>
  <si>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</si>
  <si>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</si>
  <si>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</si>
  <si>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</si>
  <si>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</si>
  <si>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</si>
  <si>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</si>
  <si>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</si>
  <si>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</si>
  <si>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</si>
  <si>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</si>
  <si>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</si>
  <si>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</si>
  <si>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</si>
  <si>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</si>
  <si>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</si>
  <si>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</si>
  <si>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</si>
  <si>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</si>
  <si>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</si>
  <si>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</si>
  <si>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</si>
  <si>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</si>
  <si>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</si>
  <si>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</si>
  <si>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</si>
  <si>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</si>
  <si>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</si>
  <si>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</si>
  <si>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</si>
  <si>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</si>
  <si>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</si>
  <si>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</si>
  <si>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</si>
  <si>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</si>
  <si>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</si>
  <si>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</si>
  <si>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</si>
  <si>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</si>
  <si>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</si>
  <si>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</si>
  <si>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</si>
  <si>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</si>
  <si>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</si>
  <si>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</si>
  <si>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</si>
  <si>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</si>
  <si>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</si>
  <si>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</si>
  <si>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</si>
  <si>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</si>
  <si>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</si>
  <si>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</si>
  <si>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</si>
  <si>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</si>
  <si>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</si>
  <si>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</si>
  <si>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</si>
  <si>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</si>
  <si>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</si>
  <si>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</si>
  <si>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</si>
  <si>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</si>
  <si>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</si>
  <si>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</si>
  <si>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</si>
  <si>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</si>
  <si>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</si>
  <si>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</si>
  <si>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</si>
  <si>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</si>
  <si>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</si>
  <si>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</si>
  <si>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</si>
  <si>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</si>
  <si>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</si>
  <si>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</si>
  <si>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</si>
  <si>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</si>
  <si>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</si>
  <si>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</si>
  <si>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</si>
  <si>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</si>
  <si>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</si>
  <si>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</si>
  <si>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</si>
  <si>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</si>
  <si>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</si>
  <si>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</si>
  <si>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</si>
  <si>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</si>
  <si>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</si>
  <si>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</si>
  <si>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</si>
  <si>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</si>
  <si>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</si>
  <si>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</si>
  <si>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</si>
  <si>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</si>
  <si>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</si>
  <si>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</si>
  <si>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</si>
  <si>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</si>
  <si>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</si>
  <si>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</si>
  <si>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</si>
  <si>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</si>
  <si>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</si>
  <si>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</si>
  <si>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</si>
  <si>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</si>
  <si>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</si>
  <si>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</si>
  <si>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</si>
  <si>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</si>
  <si>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</si>
  <si>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</si>
  <si>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</si>
  <si>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</si>
  <si>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</si>
  <si>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</si>
  <si>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</si>
  <si>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</si>
  <si>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</si>
  <si>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</si>
  <si>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</si>
  <si>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</si>
  <si>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</si>
  <si>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</si>
  <si>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</si>
  <si>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</si>
  <si>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</si>
  <si>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</si>
  <si>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</si>
  <si>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</si>
  <si>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</si>
  <si>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</si>
  <si>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</si>
  <si>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</si>
  <si>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</si>
  <si>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</si>
  <si>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</si>
  <si>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</si>
  <si>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</si>
  <si>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</si>
  <si>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</si>
  <si>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</si>
  <si>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</si>
  <si>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</si>
  <si>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</si>
  <si>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</si>
  <si>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</si>
  <si>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</si>
  <si>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</si>
  <si>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</si>
  <si>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</si>
  <si>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</si>
  <si>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</si>
  <si>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</si>
  <si>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</si>
  <si>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</si>
  <si>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</si>
  <si>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</si>
  <si>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</si>
  <si>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</si>
  <si>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</si>
  <si>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</si>
  <si>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</si>
  <si>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</si>
  <si>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</si>
  <si>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</si>
  <si>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</si>
  <si>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</si>
  <si>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</si>
  <si>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</si>
  <si>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</si>
  <si>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</si>
  <si>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</si>
  <si>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</si>
  <si>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</si>
  <si>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</si>
  <si>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</si>
  <si>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</si>
  <si>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</si>
  <si>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</si>
  <si>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</si>
  <si>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</si>
  <si>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</si>
  <si>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</si>
  <si>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</si>
  <si>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</si>
  <si>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</si>
  <si>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</si>
  <si>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</si>
  <si>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</si>
  <si>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</si>
  <si>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</si>
  <si>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</si>
  <si>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</si>
  <si>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</si>
  <si>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</si>
  <si>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</si>
  <si>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</si>
  <si>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</si>
  <si>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</si>
  <si>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</si>
  <si>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</si>
  <si>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</si>
  <si>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</si>
  <si>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</si>
  <si>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</si>
  <si>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</si>
  <si>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</si>
  <si>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</si>
  <si>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</si>
  <si>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</si>
  <si>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</si>
  <si>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</si>
  <si>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</si>
  <si>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</si>
  <si>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</si>
  <si>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</si>
  <si>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</si>
  <si>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</si>
  <si>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</si>
  <si>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</si>
  <si>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</si>
  <si>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</si>
  <si>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</si>
  <si>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</si>
  <si>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</si>
  <si>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</si>
  <si>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</si>
  <si>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</si>
  <si>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</si>
  <si>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</si>
  <si>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</si>
  <si>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</si>
  <si>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</si>
  <si>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</si>
  <si>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</si>
  <si>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</si>
  <si>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</si>
  <si>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</si>
  <si>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</si>
  <si>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</si>
  <si>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</si>
  <si>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</si>
  <si>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</si>
  <si>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</si>
  <si>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</si>
  <si>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</si>
  <si>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</si>
  <si>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</si>
  <si>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</si>
  <si>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</si>
  <si>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</si>
  <si>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</si>
  <si>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</si>
  <si>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</si>
  <si>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</si>
  <si>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</si>
  <si>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</si>
  <si>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</si>
  <si>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</si>
  <si>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</si>
  <si>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</si>
  <si>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</si>
  <si>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</si>
  <si>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</si>
  <si>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</si>
  <si>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</si>
  <si>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</si>
  <si>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</si>
  <si>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</si>
  <si>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</si>
  <si>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</si>
  <si>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</si>
  <si>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</si>
  <si>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</si>
  <si>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</si>
  <si>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</si>
  <si>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</si>
  <si>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</si>
  <si>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</si>
  <si>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</si>
  <si>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</si>
  <si>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</si>
  <si>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</si>
  <si>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</si>
  <si>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</si>
  <si>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</si>
  <si>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</si>
  <si>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</si>
  <si>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</si>
  <si>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</si>
  <si>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</si>
  <si>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</si>
  <si>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</si>
  <si>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</si>
  <si>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</si>
  <si>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</si>
  <si>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</si>
  <si>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</si>
  <si>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</si>
  <si>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</si>
  <si>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</si>
  <si>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</si>
  <si>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</si>
  <si>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</si>
  <si>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</si>
  <si>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</si>
  <si>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</si>
  <si>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</si>
  <si>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</si>
  <si>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</si>
  <si>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</si>
  <si>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</si>
  <si>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</si>
  <si>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</si>
  <si>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</si>
  <si>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</si>
  <si>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</si>
  <si>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</si>
  <si>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</si>
  <si>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</si>
  <si>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</si>
  <si>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</si>
  <si>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</si>
  <si>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</si>
  <si>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</si>
  <si>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</si>
  <si>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</si>
  <si>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</si>
  <si>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</si>
  <si>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</si>
  <si>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</si>
  <si>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</si>
  <si>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</si>
  <si>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</si>
  <si>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</si>
  <si>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</si>
  <si>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</si>
  <si>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</si>
  <si>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</si>
  <si>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</si>
  <si>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</si>
  <si>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</si>
  <si>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</si>
  <si>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</si>
  <si>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</si>
  <si>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</si>
  <si>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</si>
  <si>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</si>
  <si>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</si>
  <si>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</si>
  <si>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</si>
  <si>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</si>
  <si>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</si>
  <si>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</si>
  <si>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</si>
  <si>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</si>
  <si>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</si>
  <si>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</si>
  <si>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</si>
  <si>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</si>
  <si>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</si>
  <si>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</si>
  <si>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</si>
  <si>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</si>
  <si>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</si>
  <si>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</si>
  <si>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</si>
  <si>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</si>
  <si>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</si>
  <si>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</si>
  <si>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</si>
  <si>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</si>
  <si>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</si>
  <si>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</si>
  <si>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</si>
  <si>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</si>
  <si>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</si>
  <si>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</si>
  <si>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</si>
  <si>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</si>
  <si>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</si>
  <si>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</si>
  <si>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</si>
  <si>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</si>
  <si>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</si>
  <si>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</si>
  <si>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</si>
  <si>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</si>
  <si>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</si>
  <si>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</si>
  <si>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</si>
  <si>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</si>
  <si>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</si>
  <si>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</si>
  <si>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</si>
  <si>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</si>
  <si>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</si>
  <si>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</si>
  <si>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</si>
  <si>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</si>
  <si>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</si>
  <si>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</si>
  <si>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</si>
  <si>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</si>
  <si>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</si>
  <si>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</si>
  <si>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</si>
  <si>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</si>
  <si>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</si>
  <si>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</si>
  <si>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</si>
  <si>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</si>
  <si>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</si>
  <si>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</si>
  <si>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</si>
  <si>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</si>
  <si>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</si>
  <si>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</si>
  <si>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</si>
  <si>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</si>
  <si>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</si>
  <si>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</si>
  <si>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</si>
  <si>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</si>
  <si>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</si>
  <si>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</si>
  <si>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</si>
  <si>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</si>
  <si>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</si>
  <si>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</si>
  <si>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</si>
  <si>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</si>
  <si>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</si>
  <si>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</si>
  <si>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</si>
  <si>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</si>
  <si>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</si>
  <si>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</si>
  <si>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</si>
  <si>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</si>
  <si>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</si>
  <si>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</si>
  <si>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</si>
  <si>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</si>
  <si>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</si>
  <si>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</si>
  <si>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</si>
  <si>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</si>
  <si>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</si>
  <si>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</si>
  <si>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</si>
  <si>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</si>
  <si>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</si>
  <si>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</si>
  <si>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</si>
  <si>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</si>
  <si>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</si>
  <si>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</si>
  <si>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</si>
  <si>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</si>
  <si>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</si>
  <si>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</si>
  <si>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</si>
  <si>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</si>
  <si>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</si>
  <si>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</si>
  <si>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</si>
  <si>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</si>
  <si>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</si>
  <si>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</si>
  <si>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</si>
  <si>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</si>
  <si>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</si>
  <si>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</si>
  <si>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</si>
  <si>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</si>
  <si>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</si>
  <si>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</si>
  <si>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</si>
  <si>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</si>
  <si>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</si>
  <si>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</si>
  <si>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</si>
  <si>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</si>
  <si>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</si>
  <si>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</si>
  <si>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</si>
  <si>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</si>
  <si>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</si>
  <si>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</si>
  <si>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</si>
  <si>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</si>
  <si>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</si>
  <si>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</si>
  <si>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</si>
  <si>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</si>
  <si>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</si>
  <si>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</si>
  <si>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</si>
  <si>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</si>
  <si>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</si>
  <si>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</si>
  <si>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</si>
  <si>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</si>
  <si>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</si>
  <si>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</si>
  <si>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</si>
  <si>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</si>
  <si>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</si>
  <si>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</si>
  <si>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</si>
  <si>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</si>
  <si>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</si>
  <si>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</si>
  <si>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</si>
  <si>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</si>
  <si>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</si>
  <si>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</si>
  <si>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</si>
  <si>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</si>
  <si>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</si>
  <si>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</si>
  <si>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</si>
  <si>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</si>
  <si>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</si>
  <si>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</si>
  <si>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</si>
  <si>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</si>
  <si>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</si>
  <si>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</si>
  <si>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</si>
  <si>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</si>
  <si>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</si>
  <si>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</si>
  <si>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</si>
  <si>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</si>
  <si>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</si>
  <si>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</si>
  <si>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</si>
  <si>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</si>
  <si>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</si>
  <si>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</si>
  <si>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</si>
  <si>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</si>
  <si>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</si>
  <si>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</si>
  <si>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</si>
  <si>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</si>
  <si>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</si>
  <si>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</si>
  <si>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</si>
  <si>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</si>
  <si>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</si>
  <si>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</si>
  <si>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</si>
  <si>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</si>
  <si>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</si>
  <si>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</si>
  <si>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</si>
  <si>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</si>
  <si>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</si>
  <si>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</si>
  <si>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</si>
  <si>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</si>
  <si>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</si>
  <si>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</si>
  <si>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</si>
  <si>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</si>
  <si>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</si>
  <si>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</si>
  <si>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</si>
  <si>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</si>
  <si>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</si>
  <si>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</si>
  <si>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</si>
  <si>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</si>
  <si>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</si>
  <si>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</si>
  <si>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</si>
  <si>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</si>
  <si>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</si>
  <si>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</si>
  <si>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</si>
  <si>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</si>
  <si>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</si>
  <si>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</si>
  <si>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</si>
  <si>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</si>
  <si>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</si>
  <si>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</si>
  <si>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</si>
  <si>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</si>
  <si>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</si>
  <si>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</si>
  <si>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</si>
  <si>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</si>
  <si>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</si>
  <si>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</si>
  <si>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</si>
  <si>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</si>
  <si>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</si>
  <si>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</si>
  <si>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</si>
  <si>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</si>
  <si>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</si>
  <si>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</si>
  <si>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</si>
  <si>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</si>
  <si>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</si>
  <si>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</si>
  <si>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</si>
  <si>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</si>
  <si>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</si>
  <si>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</si>
  <si>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</si>
  <si>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</si>
  <si>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</si>
  <si>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</si>
  <si>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</si>
  <si>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</si>
  <si>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</si>
  <si>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</si>
  <si>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</si>
  <si>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</si>
  <si>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</si>
  <si>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</si>
  <si>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</si>
  <si>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</si>
  <si>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</si>
  <si>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</si>
  <si>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</si>
  <si>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</si>
  <si>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</si>
  <si>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</si>
  <si>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</si>
  <si>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</si>
  <si>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</si>
  <si>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</si>
  <si>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</si>
  <si>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</si>
  <si>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</si>
  <si>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</si>
  <si>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</si>
  <si>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</si>
  <si>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</si>
  <si>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</si>
  <si>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</si>
  <si>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</si>
  <si>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</si>
  <si>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</si>
  <si>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</si>
  <si>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</si>
  <si>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</si>
  <si>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</si>
  <si>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</si>
  <si>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</si>
  <si>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</si>
  <si>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</si>
  <si>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</si>
  <si>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</si>
  <si>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</si>
  <si>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</si>
  <si>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</si>
  <si>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</si>
  <si>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</si>
  <si>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</si>
  <si>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</si>
  <si>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</si>
  <si>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</si>
  <si>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</si>
  <si>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</si>
  <si>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</si>
  <si>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</si>
  <si>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</si>
  <si>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</si>
  <si>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</si>
  <si>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</si>
  <si>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</si>
  <si>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</si>
  <si>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</si>
  <si>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</si>
  <si>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</si>
  <si>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</si>
  <si>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</si>
  <si>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</si>
  <si>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</si>
  <si>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</si>
  <si>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</si>
  <si>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</si>
  <si>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</si>
  <si>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</si>
  <si>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</si>
  <si>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</si>
  <si>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</si>
  <si>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</si>
  <si>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</si>
  <si>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</si>
  <si>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</si>
  <si>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</si>
  <si>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</si>
  <si>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</si>
  <si>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</si>
  <si>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</si>
  <si>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</si>
  <si>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</si>
  <si>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</si>
  <si>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</si>
  <si>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</si>
  <si>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</si>
  <si>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</si>
  <si>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</si>
  <si>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</si>
  <si>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</si>
  <si>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</si>
  <si>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</si>
  <si>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</si>
  <si>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</si>
  <si>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</si>
  <si>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</si>
  <si>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</si>
  <si>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</si>
  <si>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</si>
  <si>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</si>
  <si>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</si>
  <si>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</si>
  <si>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</si>
  <si>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</si>
  <si>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</si>
  <si>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</si>
  <si>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</si>
  <si>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</si>
  <si>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</si>
  <si>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</si>
  <si>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</si>
  <si>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</si>
  <si>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</si>
  <si>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</si>
  <si>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</si>
  <si>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</si>
  <si>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</si>
  <si>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</si>
  <si>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</si>
  <si>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</si>
  <si>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</si>
  <si>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</si>
  <si>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</si>
  <si>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</si>
  <si>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</si>
  <si>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</si>
  <si>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</si>
  <si>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</si>
  <si>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</si>
  <si>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</si>
  <si>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</si>
  <si>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</si>
  <si>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</si>
  <si>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</si>
  <si>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</si>
  <si>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</si>
  <si>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</si>
  <si>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</si>
  <si>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</si>
  <si>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</si>
  <si>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</si>
  <si>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</si>
  <si>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</si>
  <si>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</si>
  <si>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</si>
  <si>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</si>
  <si>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</si>
  <si>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</si>
  <si>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</si>
  <si>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</si>
  <si>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</si>
  <si>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</si>
  <si>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</si>
  <si>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</si>
  <si>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</si>
  <si>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</si>
  <si>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</si>
  <si>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</si>
  <si>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</si>
  <si>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</si>
  <si>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</si>
  <si>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</si>
  <si>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</si>
  <si>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</si>
  <si>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</si>
  <si>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</si>
  <si>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</si>
  <si>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</si>
  <si>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</si>
  <si>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</si>
  <si>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</si>
  <si>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</si>
  <si>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</si>
  <si>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</si>
  <si>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</si>
  <si>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</si>
  <si>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</si>
  <si>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</si>
  <si>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</si>
  <si>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</si>
  <si>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</si>
  <si>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</si>
  <si>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</si>
  <si>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</si>
  <si>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</si>
  <si>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</si>
  <si>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</si>
  <si>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</si>
  <si>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</si>
  <si>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</si>
  <si>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</si>
  <si>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</si>
  <si>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</si>
  <si>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</si>
  <si>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</si>
  <si>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</si>
  <si>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</si>
  <si>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</si>
  <si>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</si>
  <si>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</si>
  <si>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</si>
  <si>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</si>
  <si>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</si>
  <si>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</si>
  <si>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</si>
  <si>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</si>
  <si>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</si>
  <si>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</si>
  <si>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</si>
  <si>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</si>
  <si>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</si>
  <si>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</si>
  <si>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</si>
  <si>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</si>
  <si>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</si>
  <si>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</si>
  <si>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</si>
  <si>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</si>
  <si>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</si>
  <si>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</si>
  <si>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</si>
  <si>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</si>
  <si>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</si>
  <si>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</si>
  <si>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</si>
  <si>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</si>
  <si>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</si>
  <si>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</si>
  <si>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</si>
  <si>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</si>
  <si>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</si>
  <si>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</si>
  <si>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</si>
  <si>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</si>
  <si>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</si>
  <si>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</si>
  <si>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</si>
  <si>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</si>
  <si>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</si>
  <si>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</si>
  <si>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</si>
  <si>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</si>
  <si>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</si>
  <si>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</si>
  <si>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</si>
  <si>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</si>
  <si>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</si>
  <si>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</si>
  <si>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</si>
  <si>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</si>
  <si>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</si>
  <si>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</si>
  <si>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</si>
  <si>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</si>
  <si>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</si>
  <si>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</si>
  <si>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</si>
  <si>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</si>
  <si>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</si>
  <si>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</si>
  <si>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</si>
  <si>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</si>
  <si>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</si>
  <si>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</si>
  <si>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</si>
  <si>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</si>
  <si>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</si>
  <si>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</si>
  <si>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</si>
  <si>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</si>
  <si>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</si>
  <si>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</si>
  <si>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</si>
  <si>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</si>
  <si>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</si>
  <si>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</si>
  <si>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</si>
  <si>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</si>
  <si>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</si>
  <si>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</si>
  <si>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</si>
  <si>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</si>
  <si>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</si>
  <si>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</si>
  <si>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</si>
  <si>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</si>
  <si>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</si>
  <si>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</si>
  <si>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</si>
  <si>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</si>
  <si>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</si>
  <si>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</si>
  <si>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</si>
  <si>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</si>
  <si>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</si>
  <si>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</si>
  <si>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</si>
  <si>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</si>
  <si>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</si>
  <si>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</si>
  <si>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</si>
  <si>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</si>
  <si>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</si>
  <si>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</si>
  <si>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</si>
  <si>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</si>
  <si>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</si>
  <si>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</si>
  <si>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</si>
  <si>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</si>
  <si>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</si>
  <si>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</si>
  <si>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</si>
  <si>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</si>
  <si>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</si>
  <si>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</si>
  <si>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</si>
  <si>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</si>
  <si>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</si>
  <si>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</si>
  <si>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</si>
  <si>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</si>
  <si>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</si>
  <si>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</si>
  <si>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</si>
  <si>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</si>
  <si>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</si>
  <si>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</si>
  <si>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</si>
  <si>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</si>
  <si>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</si>
  <si>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</si>
  <si>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</si>
  <si>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</si>
  <si>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</si>
  <si>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</si>
  <si>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</si>
  <si>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</si>
  <si>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</si>
  <si>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</si>
  <si>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</si>
  <si>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</si>
  <si>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</si>
  <si>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</si>
  <si>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</si>
  <si>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</si>
  <si>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</si>
  <si>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</si>
  <si>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</si>
  <si>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</si>
  <si>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</si>
  <si>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</si>
  <si>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</si>
  <si>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</si>
  <si>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</si>
  <si>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</si>
  <si>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</si>
  <si>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</si>
  <si>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</si>
  <si>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</si>
  <si>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</si>
  <si>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</si>
  <si>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</si>
  <si>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</si>
  <si>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</si>
  <si>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</si>
  <si>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</si>
  <si>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</si>
  <si>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</si>
  <si>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</si>
  <si>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</si>
  <si>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</si>
  <si>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</si>
  <si>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</si>
  <si>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</si>
  <si>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</si>
  <si>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</si>
  <si>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</si>
  <si>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</si>
  <si>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</si>
  <si>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</si>
  <si>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</si>
  <si>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</si>
  <si>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</si>
  <si>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</si>
  <si>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</si>
  <si>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</si>
  <si>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</si>
  <si>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</si>
  <si>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</si>
  <si>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</si>
  <si>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</si>
  <si>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</si>
  <si>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</si>
  <si>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</si>
  <si>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</si>
  <si>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</si>
  <si>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</si>
  <si>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</si>
  <si>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</si>
  <si>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</si>
  <si>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</si>
  <si>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</si>
  <si>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</si>
  <si>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</si>
  <si>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</si>
  <si>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</si>
  <si>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</si>
  <si>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</si>
  <si>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</si>
  <si>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</si>
  <si>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</si>
  <si>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</si>
  <si>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</si>
  <si>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</si>
  <si>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</si>
  <si>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</si>
  <si>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</si>
  <si>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</si>
  <si>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</si>
  <si>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</si>
  <si>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</si>
  <si>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</si>
  <si>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</si>
  <si>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</si>
  <si>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</si>
  <si>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</si>
  <si>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</si>
  <si>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</si>
  <si>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</si>
  <si>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</si>
  <si>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</si>
  <si>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</si>
  <si>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</si>
  <si>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</si>
  <si>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</si>
  <si>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</si>
  <si>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</si>
  <si>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</si>
  <si>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</si>
  <si>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</si>
  <si>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</si>
  <si>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</si>
  <si>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</si>
  <si>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</si>
  <si>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</si>
  <si>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</si>
  <si>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</si>
  <si>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</si>
  <si>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</si>
  <si>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</si>
  <si>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</si>
  <si>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</si>
  <si>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</si>
  <si>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</si>
  <si>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</si>
  <si>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</si>
  <si>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</si>
  <si>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</si>
  <si>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</si>
  <si>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</si>
  <si>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</si>
  <si>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</si>
  <si>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</si>
  <si>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</si>
  <si>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</si>
  <si>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</si>
  <si>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</si>
  <si>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</si>
  <si>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</si>
  <si>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</si>
  <si>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</si>
  <si>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</si>
  <si>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</si>
  <si>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</si>
  <si>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</si>
  <si>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</si>
  <si>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</si>
  <si>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</si>
  <si>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</si>
  <si>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</si>
  <si>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</si>
  <si>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</si>
  <si>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</si>
  <si>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</si>
  <si>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</si>
  <si>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</si>
  <si>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</si>
  <si>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</si>
  <si>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</si>
  <si>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</si>
  <si>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</si>
  <si>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</si>
  <si>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</si>
  <si>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</si>
  <si>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</si>
  <si>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</si>
  <si>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</si>
  <si>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</si>
  <si>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</si>
  <si>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</si>
  <si>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</si>
  <si>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</si>
  <si>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</si>
  <si>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</si>
  <si>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</si>
  <si>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</si>
  <si>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</si>
  <si>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</si>
  <si>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</si>
  <si>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</si>
  <si>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</si>
  <si>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</si>
  <si>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</si>
  <si>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</si>
  <si>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</si>
  <si>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</si>
  <si>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</si>
  <si>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</si>
  <si>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</si>
  <si>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</si>
  <si>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</si>
  <si>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</si>
  <si>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</si>
  <si>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</si>
  <si>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</si>
  <si>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</si>
  <si>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</si>
  <si>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</si>
  <si>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</si>
  <si>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</si>
  <si>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</si>
  <si>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</si>
  <si>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</si>
  <si>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</si>
  <si>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</si>
  <si>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</si>
  <si>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</si>
  <si>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</si>
  <si>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</si>
  <si>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</si>
  <si>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</si>
  <si>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</si>
  <si>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</si>
  <si>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</si>
  <si>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</si>
  <si>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</si>
  <si>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</si>
  <si>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</si>
  <si>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</si>
  <si>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</si>
  <si>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</si>
  <si>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</si>
  <si>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</si>
  <si>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</si>
  <si>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</si>
  <si>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</si>
  <si>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</si>
  <si>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</si>
  <si>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</si>
  <si>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</si>
  <si>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</si>
  <si>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</si>
  <si>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</si>
  <si>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</si>
  <si>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</si>
  <si>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</si>
  <si>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</si>
  <si>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</si>
  <si>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</si>
  <si>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</si>
  <si>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</si>
  <si>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</si>
  <si>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</si>
  <si>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</si>
  <si>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</si>
  <si>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</si>
  <si>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</si>
  <si>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</si>
  <si>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</si>
  <si>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</si>
  <si>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</si>
  <si>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</si>
  <si>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</si>
  <si>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</si>
  <si>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</si>
  <si>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</si>
  <si>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</si>
  <si>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</si>
  <si>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</si>
  <si>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</si>
  <si>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</si>
  <si>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</si>
  <si>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</si>
  <si>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</si>
  <si>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</si>
  <si>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</si>
  <si>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</si>
  <si>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</si>
  <si>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</si>
  <si>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</si>
  <si>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</si>
  <si>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</si>
  <si>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</si>
  <si>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</si>
  <si>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</si>
  <si>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</si>
  <si>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</si>
  <si>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</si>
  <si>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</si>
  <si>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</si>
  <si>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</si>
  <si>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</si>
  <si>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</si>
  <si>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</si>
  <si>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</si>
  <si>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</si>
  <si>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</si>
  <si>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</si>
  <si>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</si>
  <si>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</si>
  <si>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</si>
  <si>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</si>
  <si>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</si>
  <si>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</si>
  <si>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</si>
  <si>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</si>
  <si>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</si>
  <si>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</si>
  <si>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</si>
  <si>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</si>
  <si>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</si>
  <si>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</si>
  <si>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</si>
  <si>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</si>
  <si>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</si>
  <si>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</si>
  <si>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</si>
  <si>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</si>
  <si>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</si>
  <si>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</si>
  <si>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</si>
  <si>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</si>
  <si>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</si>
  <si>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</si>
  <si>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</si>
  <si>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</si>
  <si>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</si>
  <si>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</si>
  <si>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</si>
  <si>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</si>
  <si>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</si>
  <si>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</si>
  <si>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</si>
  <si>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</si>
  <si>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</si>
  <si>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</si>
  <si>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</si>
  <si>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</si>
  <si>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</si>
  <si>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</si>
  <si>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</si>
  <si>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</si>
  <si>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</si>
  <si>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</si>
  <si>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</si>
  <si>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</si>
  <si>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</si>
  <si>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</si>
  <si>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</si>
  <si>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</si>
  <si>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</si>
  <si>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</si>
  <si>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</si>
  <si>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</si>
  <si>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</si>
  <si>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</si>
  <si>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</si>
  <si>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</si>
  <si>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</si>
  <si>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</si>
  <si>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</si>
  <si>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</si>
  <si>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</si>
  <si>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</si>
  <si>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</si>
  <si>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</si>
  <si>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</si>
  <si>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</si>
  <si>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</si>
  <si>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</si>
  <si>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</si>
  <si>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</si>
  <si>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</si>
  <si>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</si>
  <si>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</si>
  <si>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</si>
  <si>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</si>
  <si>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</si>
  <si>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</si>
  <si>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</si>
  <si>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</si>
  <si>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</si>
  <si>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</si>
  <si>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</si>
  <si>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</si>
  <si>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</si>
  <si>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</si>
  <si>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</si>
  <si>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</si>
  <si>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</si>
  <si>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</si>
  <si>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</si>
  <si>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</si>
  <si>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</si>
  <si>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</si>
  <si>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</si>
  <si>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</si>
  <si>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</si>
  <si>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</si>
  <si>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</si>
  <si>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</si>
  <si>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</si>
  <si>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</si>
  <si>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</si>
  <si>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</si>
  <si>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</si>
  <si>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</si>
  <si>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</si>
  <si>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</si>
  <si>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</si>
  <si>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</si>
  <si>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</si>
  <si>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</si>
  <si>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</si>
  <si>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</si>
  <si>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</si>
  <si>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</si>
  <si>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</si>
  <si>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</si>
  <si>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</si>
  <si>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</si>
  <si>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</si>
  <si>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</si>
  <si>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</si>
  <si>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</si>
  <si>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</si>
  <si>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</si>
  <si>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</si>
  <si>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</si>
  <si>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</si>
  <si>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</si>
  <si>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</si>
  <si>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</si>
  <si>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</si>
  <si>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</si>
  <si>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</si>
  <si>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</si>
  <si>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</si>
  <si>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</si>
  <si>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</si>
  <si>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</si>
  <si>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</si>
  <si>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</si>
  <si>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</si>
  <si>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</si>
  <si>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</si>
  <si>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</si>
  <si>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</si>
  <si>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</si>
  <si>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</si>
  <si>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</si>
  <si>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</si>
  <si>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</si>
  <si>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</si>
  <si>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</si>
  <si>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</si>
  <si>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</si>
  <si>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</si>
  <si>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</si>
  <si>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</si>
  <si>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</si>
  <si>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</si>
  <si>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</si>
  <si>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</si>
  <si>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</si>
  <si>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</si>
  <si>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</si>
  <si>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</si>
  <si>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</si>
  <si>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</si>
  <si>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</si>
  <si>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</si>
  <si>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</si>
  <si>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</si>
  <si>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</si>
  <si>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</si>
  <si>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</si>
  <si>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</si>
  <si>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</si>
  <si>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</si>
  <si>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</si>
  <si>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</si>
  <si>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</si>
  <si>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</si>
  <si>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</si>
  <si>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</si>
  <si>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</si>
  <si>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</si>
  <si>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</si>
  <si>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</si>
  <si>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</si>
  <si>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</si>
  <si>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</si>
  <si>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</si>
  <si>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</si>
  <si>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</si>
  <si>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</si>
  <si>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</si>
  <si>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</si>
  <si>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</si>
  <si>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</si>
  <si>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</si>
  <si>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</si>
  <si>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</si>
  <si>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</si>
  <si>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</si>
  <si>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</si>
  <si>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</si>
  <si>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</si>
  <si>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</si>
  <si>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</si>
  <si>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</si>
  <si>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</si>
  <si>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</si>
  <si>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</si>
  <si>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</si>
  <si>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</si>
  <si>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</si>
  <si>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</si>
  <si>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</si>
  <si>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</si>
  <si>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</si>
  <si>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</si>
  <si>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</si>
  <si>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</si>
  <si>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</si>
  <si>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</si>
  <si>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</si>
  <si>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</si>
  <si>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</si>
  <si>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</si>
  <si>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</si>
  <si>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</si>
  <si>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</si>
  <si>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</si>
  <si>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</si>
  <si>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</si>
  <si>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</si>
  <si>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</si>
  <si>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</si>
  <si>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</si>
  <si>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</si>
  <si>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</si>
  <si>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</si>
  <si>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</si>
  <si>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</si>
  <si>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</si>
  <si>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</si>
  <si>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</si>
  <si>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</si>
  <si>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</si>
  <si>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</si>
  <si>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</si>
  <si>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</si>
  <si>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</si>
  <si>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</si>
  <si>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</si>
  <si>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</si>
  <si>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</si>
  <si>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</si>
  <si>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</si>
  <si>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</si>
  <si>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</si>
  <si>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</si>
  <si>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</si>
  <si>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</si>
  <si>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</si>
  <si>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</si>
  <si>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</si>
  <si>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</si>
  <si>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</si>
  <si>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</si>
  <si>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</si>
  <si>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</si>
  <si>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</si>
  <si>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</si>
  <si>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</si>
  <si>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</si>
  <si>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</si>
  <si>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</si>
  <si>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</si>
  <si>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</si>
  <si>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</si>
  <si>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</si>
  <si>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</si>
  <si>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</si>
  <si>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</si>
  <si>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</si>
  <si>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</si>
  <si>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</si>
  <si>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</si>
  <si>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</si>
  <si>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</si>
  <si>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</si>
  <si>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</si>
  <si>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</si>
  <si>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</si>
  <si>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</si>
  <si>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</si>
  <si>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</si>
  <si>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</si>
  <si>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</si>
  <si>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</si>
  <si>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</si>
  <si>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</si>
  <si>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</si>
  <si>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</si>
  <si>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</si>
  <si>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</si>
  <si>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</si>
  <si>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</si>
  <si>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</si>
  <si>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</si>
  <si>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</si>
  <si>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</si>
  <si>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</si>
  <si>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</si>
  <si>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</si>
  <si>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</si>
  <si>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</si>
  <si>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</si>
  <si>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</si>
  <si>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</si>
  <si>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</si>
  <si>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</si>
  <si>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</si>
  <si>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</si>
  <si>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</si>
  <si>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</si>
  <si>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</si>
  <si>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</si>
  <si>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</si>
  <si>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</si>
  <si>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</si>
  <si>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</si>
  <si>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</si>
  <si>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</si>
  <si>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</si>
  <si>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</si>
  <si>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</si>
  <si>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</si>
  <si>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</si>
  <si>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</si>
  <si>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</si>
  <si>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</si>
  <si>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</si>
  <si>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</si>
  <si>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</si>
  <si>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</si>
  <si>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</si>
  <si>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</si>
  <si>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</si>
  <si>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</si>
  <si>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</si>
  <si>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</si>
  <si>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</si>
  <si>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</si>
  <si>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</si>
  <si>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</si>
  <si>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</si>
  <si>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</si>
  <si>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</si>
  <si>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</si>
  <si>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</si>
  <si>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</si>
  <si>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</si>
  <si>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</si>
  <si>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</si>
  <si>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</si>
  <si>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</si>
  <si>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</si>
  <si>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</si>
  <si>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</si>
  <si>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</si>
  <si>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</si>
  <si>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</si>
  <si>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</si>
  <si>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</si>
  <si>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</si>
  <si>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</si>
  <si>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</si>
  <si>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</si>
  <si>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</si>
  <si>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</si>
  <si>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</si>
  <si>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</si>
  <si>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</si>
  <si>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</si>
  <si>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</si>
  <si>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</si>
  <si>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</si>
  <si>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</si>
  <si>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</si>
  <si>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</si>
  <si>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</si>
  <si>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</si>
  <si>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</si>
  <si>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</si>
  <si>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</si>
  <si>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</si>
  <si>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</si>
  <si>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</si>
  <si>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</si>
  <si>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</si>
  <si>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</si>
  <si>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</si>
  <si>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</si>
  <si>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</si>
  <si>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</si>
  <si>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</si>
  <si>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</si>
  <si>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</si>
  <si>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</si>
  <si>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</si>
  <si>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</si>
  <si>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</si>
  <si>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</si>
  <si>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</si>
  <si>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</si>
  <si>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</si>
  <si>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</si>
  <si>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</si>
  <si>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</si>
  <si>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</si>
  <si>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</si>
  <si>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</si>
  <si>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</si>
  <si>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</si>
  <si>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</si>
  <si>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</si>
  <si>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</si>
  <si>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</si>
  <si>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</si>
  <si>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</si>
  <si>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</si>
  <si>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</si>
  <si>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</si>
  <si>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</si>
  <si>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</si>
  <si>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</si>
  <si>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</si>
  <si>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</si>
  <si>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</si>
  <si>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</si>
  <si>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</si>
  <si>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</si>
  <si>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</si>
  <si>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</si>
  <si>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</si>
  <si>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</si>
  <si>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</si>
  <si>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</si>
  <si>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</si>
  <si>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</si>
  <si>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</si>
  <si>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</si>
  <si>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</si>
  <si>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</si>
  <si>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</si>
  <si>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</si>
  <si>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</si>
  <si>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</si>
  <si>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</si>
  <si>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</si>
  <si>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</si>
  <si>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</si>
  <si>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</si>
  <si>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</si>
  <si>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</si>
  <si>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</si>
  <si>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</si>
  <si>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</si>
  <si>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</si>
  <si>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</si>
  <si>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</si>
  <si>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</si>
  <si>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</si>
  <si>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</si>
  <si>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</si>
  <si>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</si>
  <si>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</si>
  <si>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</si>
  <si>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</si>
  <si>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</si>
  <si>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</si>
  <si>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</si>
  <si>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</si>
  <si>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</si>
  <si>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</si>
  <si>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</si>
  <si>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</si>
  <si>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</si>
  <si>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</si>
  <si>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</si>
  <si>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</si>
  <si>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</si>
  <si>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</si>
  <si>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</si>
  <si>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</si>
  <si>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</si>
  <si>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</si>
  <si>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</si>
  <si>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</si>
  <si>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</si>
  <si>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</si>
  <si>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</si>
  <si>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</si>
  <si>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</si>
  <si>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</si>
  <si>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</si>
  <si>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</si>
  <si>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</si>
  <si>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</si>
  <si>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</si>
  <si>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</si>
  <si>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</si>
  <si>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</si>
  <si>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</si>
  <si>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</si>
  <si>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</si>
  <si>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</si>
  <si>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</si>
  <si>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</si>
  <si>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</si>
  <si>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</si>
  <si>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</si>
  <si>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</si>
  <si>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</si>
  <si>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</si>
  <si>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</si>
  <si>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</si>
  <si>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</si>
  <si>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</si>
  <si>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</si>
  <si>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</si>
  <si>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</si>
  <si>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</si>
  <si>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</si>
  <si>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</si>
  <si>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</si>
  <si>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</si>
  <si>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</si>
  <si>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</si>
  <si>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</si>
  <si>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</si>
  <si>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</si>
  <si>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</si>
  <si>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</si>
  <si>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</si>
  <si>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</si>
  <si>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</si>
  <si>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</si>
  <si>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</si>
  <si>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</si>
  <si>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</si>
  <si>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</si>
  <si>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</si>
  <si>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</si>
  <si>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</si>
  <si>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</si>
  <si>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</si>
  <si>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</si>
  <si>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</si>
  <si>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</si>
  <si>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</si>
  <si>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</si>
  <si>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</si>
  <si>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</si>
  <si>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</si>
  <si>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</si>
  <si>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</si>
  <si>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</si>
  <si>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</si>
  <si>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</si>
  <si>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</si>
  <si>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</si>
  <si>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</si>
  <si>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</si>
  <si>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</si>
  <si>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</si>
  <si>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</si>
  <si>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</si>
  <si>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</si>
  <si>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</si>
  <si>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</si>
  <si>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</si>
  <si>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</si>
  <si>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</si>
  <si>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</si>
  <si>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</si>
  <si>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</si>
  <si>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</si>
  <si>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</si>
  <si>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</si>
  <si>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</si>
  <si>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</si>
  <si>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</si>
  <si>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</si>
  <si>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</si>
  <si>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</si>
  <si>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</si>
  <si>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</si>
  <si>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</si>
  <si>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</si>
  <si>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</si>
  <si>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</si>
  <si>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</si>
  <si>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</si>
  <si>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</si>
  <si>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</si>
  <si>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</si>
  <si>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</si>
  <si>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</si>
  <si>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</si>
  <si>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</si>
  <si>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</si>
  <si>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</si>
  <si>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</si>
  <si>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</si>
  <si>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</si>
  <si>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</si>
  <si>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</si>
  <si>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</si>
  <si>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</si>
  <si>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</si>
  <si>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</si>
  <si>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</si>
  <si>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</si>
  <si>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</si>
  <si>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</si>
  <si>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</si>
  <si>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</si>
  <si>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</si>
  <si>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</si>
  <si>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</si>
  <si>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</si>
  <si>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</si>
  <si>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</si>
  <si>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</si>
  <si>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</si>
  <si>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</si>
  <si>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</si>
  <si>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</si>
  <si>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</si>
  <si>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</si>
  <si>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</si>
  <si>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</si>
  <si>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</si>
  <si>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</si>
  <si>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</si>
  <si>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</si>
  <si>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</si>
  <si>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</si>
  <si>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</si>
  <si>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</si>
  <si>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</si>
  <si>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</si>
  <si>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</si>
  <si>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</si>
  <si>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</si>
  <si>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</si>
  <si>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</si>
  <si>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</si>
  <si>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</si>
  <si>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</si>
  <si>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</si>
  <si>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</si>
  <si>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</si>
  <si>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</si>
  <si>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</si>
  <si>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</si>
  <si>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</si>
  <si>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</si>
  <si>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</si>
  <si>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</si>
  <si>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</si>
  <si>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</si>
  <si>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</si>
  <si>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</si>
  <si>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</si>
  <si>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</si>
  <si>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</si>
  <si>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</si>
  <si>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</si>
  <si>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</si>
  <si>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</si>
  <si>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</si>
  <si>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</si>
  <si>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</si>
  <si>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</si>
  <si>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</si>
  <si>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</si>
  <si>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</si>
  <si>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</si>
  <si>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</si>
  <si>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</si>
  <si>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</si>
  <si>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</si>
  <si>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</si>
  <si>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</si>
  <si>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</si>
  <si>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</si>
  <si>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</si>
  <si>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</si>
  <si>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</si>
  <si>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</si>
  <si>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</si>
  <si>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</si>
  <si>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</si>
  <si>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</si>
  <si>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</si>
  <si>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</si>
  <si>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</si>
  <si>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</si>
  <si>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</si>
  <si>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</si>
  <si>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</si>
  <si>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</si>
  <si>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</si>
  <si>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</si>
  <si>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</si>
  <si>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</si>
  <si>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</si>
  <si>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</si>
  <si>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</si>
  <si>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</si>
  <si>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</si>
  <si>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</si>
  <si>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</si>
  <si>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</si>
  <si>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</si>
  <si>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</si>
  <si>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</si>
  <si>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</si>
  <si>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</si>
  <si>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</si>
  <si>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</si>
  <si>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</si>
  <si>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</si>
  <si>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</si>
  <si>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</si>
  <si>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</si>
  <si>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</si>
  <si>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</si>
  <si>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</si>
  <si>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</si>
  <si>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</si>
  <si>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</si>
  <si>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</si>
  <si>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</si>
  <si>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</si>
  <si>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</si>
  <si>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</si>
  <si>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</si>
  <si>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</si>
  <si>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</si>
  <si>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</si>
  <si>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</si>
  <si>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</si>
  <si>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</si>
  <si>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</si>
  <si>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</si>
  <si>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</si>
  <si>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</si>
  <si>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</si>
  <si>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</si>
  <si>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</si>
  <si>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</si>
  <si>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</si>
  <si>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</si>
  <si>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</si>
  <si>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</si>
  <si>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</si>
  <si>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</si>
  <si>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</si>
  <si>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</si>
  <si>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</si>
  <si>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</si>
  <si>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</si>
  <si>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</si>
  <si>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</si>
  <si>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</si>
  <si>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</si>
  <si>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</si>
  <si>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</si>
  <si>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</si>
  <si>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</si>
  <si>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</si>
  <si>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</si>
  <si>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</si>
  <si>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</si>
  <si>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</si>
  <si>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</si>
  <si>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</si>
  <si>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</si>
  <si>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</si>
  <si>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</si>
  <si>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</si>
  <si>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</si>
  <si>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</si>
  <si>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</si>
  <si>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</si>
  <si>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</si>
  <si>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</si>
  <si>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</si>
  <si>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</si>
  <si>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</si>
  <si>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</si>
  <si>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</si>
  <si>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</si>
  <si>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</si>
  <si>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</si>
  <si>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</si>
  <si>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</si>
  <si>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</si>
  <si>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</si>
  <si>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</si>
  <si>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</si>
  <si>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</si>
  <si>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</si>
  <si>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</si>
  <si>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</si>
  <si>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</si>
  <si>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</si>
  <si>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</si>
  <si>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</si>
  <si>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</si>
  <si>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</si>
  <si>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</si>
  <si>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</si>
  <si>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</si>
  <si>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</si>
  <si>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</si>
  <si>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</si>
  <si>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</si>
  <si>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</si>
  <si>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</si>
  <si>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</si>
  <si>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</si>
  <si>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</si>
  <si>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</si>
  <si>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</si>
  <si>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</si>
  <si>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</si>
  <si>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</si>
  <si>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</si>
  <si>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</si>
  <si>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</si>
  <si>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</si>
  <si>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</si>
  <si>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</si>
  <si>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</si>
  <si>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</si>
  <si>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</si>
  <si>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</si>
  <si>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</si>
  <si>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</si>
  <si>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</si>
  <si>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</si>
  <si>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</si>
  <si>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</si>
  <si>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</si>
  <si>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</si>
  <si>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</si>
  <si>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</si>
  <si>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</si>
  <si>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</si>
  <si>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</si>
  <si>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</si>
  <si>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</si>
  <si>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</si>
  <si>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</si>
  <si>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</si>
  <si>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</si>
  <si>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</si>
  <si>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</si>
  <si>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</si>
  <si>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</si>
  <si>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</si>
  <si>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</si>
  <si>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</si>
  <si>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</si>
  <si>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</si>
  <si>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</si>
  <si>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</si>
  <si>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</si>
  <si>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</si>
  <si>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</si>
  <si>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</si>
  <si>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</si>
  <si>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</si>
  <si>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</si>
  <si>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</si>
  <si>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</si>
  <si>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</si>
  <si>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</si>
  <si>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</si>
  <si>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</si>
  <si>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</si>
  <si>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</si>
  <si>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</si>
  <si>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</si>
  <si>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</si>
  <si>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</si>
  <si>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</si>
  <si>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</si>
  <si>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</si>
  <si>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</si>
  <si>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</si>
  <si>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</si>
  <si>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</si>
  <si>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</si>
  <si>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</si>
  <si>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</si>
  <si>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</si>
  <si>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</si>
  <si>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</si>
  <si>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</si>
  <si>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</si>
  <si>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</si>
  <si>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</si>
  <si>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</si>
  <si>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</si>
  <si>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</si>
  <si>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</si>
  <si>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</si>
  <si>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</si>
  <si>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</si>
  <si>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</si>
  <si>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</si>
  <si>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</si>
  <si>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</si>
  <si>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</si>
  <si>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</si>
  <si>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</si>
  <si>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</si>
  <si>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</si>
  <si>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</si>
  <si>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</si>
  <si>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</si>
  <si>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</si>
  <si>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</si>
  <si>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</si>
  <si>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</si>
  <si>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</si>
  <si>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</si>
  <si>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</si>
  <si>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</si>
  <si>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</si>
  <si>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</si>
  <si>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</si>
  <si>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</si>
  <si>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</si>
  <si>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</si>
  <si>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</si>
  <si>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</si>
  <si>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</si>
  <si>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</si>
  <si>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</si>
  <si>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</si>
  <si>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</si>
  <si>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</si>
  <si>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</si>
  <si>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</si>
  <si>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</si>
  <si>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</si>
  <si>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</si>
  <si>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</si>
  <si>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</si>
  <si>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</si>
  <si>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</si>
  <si>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</si>
  <si>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</si>
  <si>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</si>
  <si>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</si>
  <si>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</si>
  <si>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</si>
  <si>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</si>
  <si>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</si>
  <si>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</si>
  <si>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</si>
  <si>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</si>
  <si>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</si>
  <si>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</si>
  <si>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</si>
  <si>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</si>
  <si>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</si>
  <si>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</si>
  <si>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</si>
  <si>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</si>
  <si>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</si>
  <si>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</si>
  <si>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</si>
  <si>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</si>
  <si>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</si>
  <si>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</si>
  <si>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</si>
  <si>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</si>
  <si>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</si>
  <si>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</si>
  <si>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</si>
  <si>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</si>
  <si>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</si>
  <si>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</si>
  <si>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</si>
  <si>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</si>
  <si>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</si>
  <si>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</si>
  <si>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</si>
  <si>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</si>
  <si>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</si>
  <si>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</si>
  <si>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</si>
  <si>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</si>
  <si>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</si>
  <si>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</si>
  <si>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</si>
  <si>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</si>
  <si>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</si>
  <si>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</si>
  <si>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</si>
  <si>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</si>
  <si>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</si>
  <si>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</si>
  <si>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</si>
  <si>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</si>
  <si>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</si>
  <si>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</si>
  <si>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</si>
  <si>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</si>
  <si>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</si>
  <si>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</si>
  <si>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</si>
  <si>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</si>
  <si>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</si>
  <si>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</si>
  <si>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</si>
  <si>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</si>
  <si>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</si>
  <si>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</si>
  <si>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</si>
  <si>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</si>
  <si>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</si>
  <si>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</si>
  <si>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</si>
  <si>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</si>
  <si>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</si>
  <si>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</si>
  <si>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</si>
  <si>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</si>
  <si>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</si>
  <si>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</si>
  <si>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</si>
  <si>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</si>
  <si>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</si>
  <si>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</si>
  <si>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</si>
  <si>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</si>
  <si>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</si>
  <si>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</si>
  <si>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</si>
  <si>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</si>
  <si>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</si>
  <si>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</si>
  <si>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</si>
  <si>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</si>
  <si>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</si>
  <si>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</si>
  <si>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</si>
  <si>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</si>
  <si>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</si>
  <si>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</si>
  <si>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</si>
  <si>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</si>
  <si>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</si>
  <si>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</si>
  <si>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</si>
  <si>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</si>
  <si>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</si>
  <si>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</si>
  <si>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</si>
  <si>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</si>
  <si>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</si>
  <si>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</si>
  <si>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</si>
  <si>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</si>
  <si>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</si>
  <si>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</si>
  <si>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</si>
  <si>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</si>
  <si>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</si>
  <si>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</si>
  <si>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</si>
  <si>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</si>
  <si>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</si>
  <si>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</si>
  <si>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</si>
  <si>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</si>
  <si>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</si>
  <si>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</si>
  <si>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</si>
  <si>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</si>
  <si>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</si>
  <si>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</si>
  <si>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</si>
  <si>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</si>
  <si>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</si>
  <si>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</si>
  <si>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</si>
  <si>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</si>
  <si>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</si>
  <si>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</si>
  <si>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</si>
  <si>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</si>
  <si>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</si>
  <si>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</si>
  <si>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</si>
  <si>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</si>
  <si>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</si>
  <si>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</si>
  <si>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</si>
  <si>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</si>
  <si>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</si>
  <si>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</si>
  <si>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</si>
  <si>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</si>
  <si>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</si>
  <si>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</si>
  <si>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</si>
  <si>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</si>
  <si>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</si>
  <si>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</si>
  <si>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</si>
  <si>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</si>
  <si>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</si>
  <si>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</si>
  <si>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</si>
  <si>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</si>
  <si>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</si>
  <si>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</si>
  <si>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</si>
  <si>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</si>
  <si>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</si>
  <si>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</si>
  <si>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</si>
  <si>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</si>
  <si>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</si>
  <si>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</si>
  <si>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</si>
  <si>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</si>
  <si>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</si>
  <si>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</si>
  <si>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</si>
  <si>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</si>
  <si>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</si>
  <si>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</si>
  <si>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</si>
  <si>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</si>
  <si>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</si>
  <si>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</si>
  <si>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</si>
  <si>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</si>
  <si>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</si>
  <si>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</si>
  <si>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</si>
  <si>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</si>
  <si>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</si>
  <si>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</si>
  <si>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</si>
  <si>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</si>
  <si>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</si>
  <si>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</si>
  <si>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</si>
  <si>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</si>
  <si>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</si>
  <si>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</si>
  <si>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</si>
  <si>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</si>
  <si>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</si>
  <si>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</si>
  <si>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</si>
  <si>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</si>
  <si>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</si>
  <si>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</si>
  <si>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</si>
  <si>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</si>
  <si>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</si>
  <si>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</si>
  <si>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</si>
  <si>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</si>
  <si>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</si>
  <si>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</si>
  <si>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</si>
  <si>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</si>
  <si>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</si>
  <si>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</si>
  <si>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</si>
  <si>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</si>
  <si>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</si>
  <si>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</si>
  <si>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</si>
  <si>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</si>
  <si>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</si>
  <si>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</si>
  <si>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</si>
  <si>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</si>
  <si>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</si>
  <si>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</si>
  <si>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</si>
  <si>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</si>
  <si>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</si>
  <si>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</si>
  <si>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</si>
  <si>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</si>
  <si>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</si>
  <si>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</si>
  <si>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</si>
  <si>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</si>
  <si>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</si>
  <si>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</si>
  <si>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</si>
  <si>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</si>
  <si>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</si>
  <si>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</si>
  <si>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</si>
  <si>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</si>
  <si>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</si>
  <si>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</si>
  <si>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</si>
  <si>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</si>
  <si>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</si>
  <si>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</si>
  <si>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</si>
  <si>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</si>
  <si>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</si>
  <si>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</si>
  <si>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</si>
  <si>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</si>
  <si>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</si>
  <si>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</si>
  <si>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</si>
  <si>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</si>
  <si>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</si>
  <si>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</si>
  <si>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</si>
  <si>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</si>
  <si>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</si>
  <si>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</si>
  <si>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</si>
  <si>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</si>
  <si>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</si>
  <si>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</si>
  <si>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</si>
  <si>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</si>
  <si>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</si>
  <si>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</si>
  <si>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</si>
  <si>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</si>
  <si>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</si>
  <si>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</si>
  <si>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</si>
  <si>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</si>
  <si>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</si>
  <si>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</si>
  <si>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</si>
  <si>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</si>
  <si>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</si>
  <si>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</si>
  <si>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</si>
  <si>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</si>
  <si>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</si>
  <si>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</si>
  <si>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</si>
  <si>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</si>
  <si>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</si>
  <si>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</si>
  <si>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</si>
  <si>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</si>
  <si>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</si>
  <si>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</si>
  <si>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</si>
  <si>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</si>
  <si>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</si>
  <si>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</si>
  <si>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</si>
  <si>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</si>
  <si>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</si>
  <si>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</si>
  <si>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</si>
  <si>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</si>
  <si>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</si>
  <si>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</si>
  <si>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</si>
  <si>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</si>
  <si>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</si>
  <si>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</si>
  <si>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</si>
  <si>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</si>
  <si>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</si>
  <si>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</si>
  <si>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</si>
  <si>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</si>
  <si>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</si>
  <si>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</si>
  <si>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</si>
  <si>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</si>
  <si>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</si>
  <si>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</si>
  <si>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</si>
  <si>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</si>
  <si>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</si>
  <si>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</si>
  <si>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</si>
  <si>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</si>
  <si>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</si>
  <si>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</si>
  <si>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</si>
  <si>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</si>
  <si>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</si>
  <si>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</si>
  <si>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</si>
  <si>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</si>
  <si>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</si>
  <si>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</si>
  <si>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</si>
  <si>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</si>
  <si>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</si>
  <si>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</si>
  <si>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</si>
  <si>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</si>
  <si>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</si>
  <si>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</si>
  <si>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</si>
  <si>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</si>
  <si>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</si>
  <si>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</si>
  <si>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</si>
  <si>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</si>
  <si>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</si>
  <si>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</si>
  <si>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</si>
  <si>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</si>
  <si>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</si>
  <si>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</si>
  <si>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</si>
  <si>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</si>
  <si>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</si>
  <si>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</si>
  <si>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</si>
  <si>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</si>
  <si>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</si>
  <si>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</si>
  <si>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</si>
  <si>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</si>
  <si>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</si>
  <si>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</si>
  <si>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</si>
  <si>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</si>
  <si>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</si>
  <si>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</si>
  <si>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</si>
  <si>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</si>
  <si>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</si>
  <si>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</si>
  <si>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</si>
  <si>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</si>
  <si>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</si>
  <si>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</si>
  <si>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</si>
  <si>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</si>
  <si>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</si>
  <si>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</si>
  <si>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</si>
  <si>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</si>
  <si>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</si>
  <si>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</si>
  <si>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</si>
  <si>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</si>
  <si>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</si>
  <si>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</si>
  <si>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</si>
  <si>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</si>
  <si>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</si>
  <si>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</si>
  <si>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</si>
  <si>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</si>
  <si>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</si>
  <si>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</si>
  <si>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</si>
  <si>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</si>
  <si>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</si>
  <si>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</si>
  <si>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</si>
  <si>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</si>
  <si>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</si>
  <si>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</si>
  <si>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</si>
  <si>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</si>
  <si>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</si>
  <si>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</si>
  <si>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</si>
  <si>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</si>
  <si>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</si>
  <si>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</si>
  <si>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</si>
  <si>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</si>
  <si>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</si>
  <si>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</si>
  <si>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</si>
  <si>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</si>
  <si>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</si>
  <si>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</si>
  <si>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</si>
  <si>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</si>
  <si>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</si>
  <si>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</si>
  <si>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</si>
  <si>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</si>
  <si>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</si>
  <si>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</si>
  <si>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</si>
  <si>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</si>
  <si>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</si>
  <si>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</si>
  <si>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</si>
  <si>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</si>
  <si>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</si>
  <si>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</si>
  <si>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</si>
  <si>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</si>
  <si>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</si>
  <si>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</si>
  <si>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</si>
  <si>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</si>
  <si>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</si>
  <si>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</si>
  <si>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</si>
  <si>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</si>
  <si>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</si>
  <si>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</si>
  <si>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</si>
  <si>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</si>
  <si>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</si>
  <si>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</si>
  <si>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</si>
  <si>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</si>
  <si>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</si>
  <si>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</si>
  <si>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</si>
  <si>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</si>
  <si>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</si>
  <si>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</si>
  <si>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</si>
  <si>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</si>
  <si>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</si>
  <si>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</si>
  <si>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</si>
  <si>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</si>
  <si>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</si>
  <si>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</si>
  <si>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</si>
  <si>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</si>
  <si>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</si>
  <si>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</si>
  <si>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</si>
  <si>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</si>
  <si>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</si>
  <si>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</si>
  <si>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</si>
  <si>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</si>
  <si>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</si>
  <si>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</si>
  <si>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</si>
  <si>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</si>
  <si>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</si>
  <si>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</si>
  <si>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</si>
  <si>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</si>
  <si>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</si>
  <si>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</si>
  <si>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</si>
  <si>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</si>
  <si>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</si>
  <si>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</si>
  <si>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</si>
  <si>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</si>
  <si>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</si>
  <si>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</si>
  <si>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</si>
  <si>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</si>
  <si>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</si>
  <si>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</si>
  <si>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</si>
  <si>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</si>
  <si>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</si>
  <si>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</si>
  <si>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</si>
  <si>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</si>
  <si>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</si>
  <si>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</si>
  <si>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</si>
  <si>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</si>
  <si>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</si>
  <si>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</si>
  <si>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</si>
  <si>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</si>
  <si>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</si>
  <si>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</si>
  <si>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</si>
  <si>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</si>
  <si>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</si>
  <si>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</si>
  <si>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</si>
  <si>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</si>
  <si>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</si>
  <si>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</si>
  <si>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</si>
  <si>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</si>
  <si>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</si>
  <si>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</si>
  <si>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</si>
  <si>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</si>
  <si>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</si>
  <si>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</si>
  <si>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</si>
  <si>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</si>
  <si>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</si>
  <si>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</si>
  <si>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</si>
  <si>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</si>
  <si>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</si>
  <si>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</si>
  <si>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</si>
  <si>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</si>
  <si>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</si>
  <si>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</si>
  <si>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</si>
  <si>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</si>
  <si>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</si>
  <si>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</si>
  <si>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</si>
  <si>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</si>
  <si>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</si>
  <si>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</si>
  <si>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</si>
  <si>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</si>
  <si>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</si>
  <si>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</si>
  <si>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</si>
  <si>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</si>
  <si>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</si>
  <si>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</si>
  <si>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</si>
  <si>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</si>
  <si>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</si>
  <si>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</si>
  <si>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</si>
  <si>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</si>
  <si>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</si>
  <si>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</si>
  <si>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</si>
  <si>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</si>
  <si>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</si>
  <si>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</si>
  <si>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</si>
  <si>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</si>
  <si>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</si>
  <si>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</si>
  <si>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</si>
  <si>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</si>
  <si>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</si>
  <si>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</si>
  <si>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</si>
  <si>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</si>
  <si>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</si>
  <si>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</si>
  <si>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</si>
  <si>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</si>
  <si>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</si>
  <si>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</si>
  <si>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</si>
  <si>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</si>
  <si>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</si>
  <si>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</si>
  <si>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</si>
  <si>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</si>
  <si>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</si>
  <si>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</si>
  <si>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</si>
  <si>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</si>
  <si>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</si>
  <si>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</si>
  <si>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</si>
  <si>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</si>
  <si>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</si>
  <si>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</si>
  <si>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</si>
  <si>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</si>
  <si>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</si>
  <si>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</si>
  <si>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</si>
  <si>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</si>
  <si>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</si>
  <si>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</si>
  <si>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</si>
  <si>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</si>
  <si>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</si>
  <si>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</si>
  <si>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</si>
  <si>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</si>
  <si>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</si>
  <si>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</si>
  <si>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</si>
  <si>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</si>
  <si>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</si>
  <si>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</si>
  <si>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</si>
  <si>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</si>
  <si>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</si>
  <si>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</si>
  <si>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</si>
  <si>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</si>
  <si>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</si>
  <si>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</si>
  <si>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</si>
  <si>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</si>
  <si>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</si>
  <si>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</si>
  <si>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</si>
  <si>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</si>
  <si>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</si>
  <si>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</si>
  <si>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</si>
  <si>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</si>
  <si>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</si>
  <si>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</si>
  <si>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</si>
  <si>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</si>
  <si>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</si>
  <si>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</si>
  <si>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</si>
  <si>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</si>
  <si>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</si>
  <si>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</si>
  <si>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</si>
  <si>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</si>
  <si>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</si>
  <si>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</si>
  <si>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</si>
  <si>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</si>
  <si>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</si>
  <si>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</si>
  <si>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</si>
  <si>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</si>
  <si>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</si>
  <si>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</si>
  <si>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</si>
  <si>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</si>
  <si>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</si>
  <si>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</si>
  <si>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</si>
  <si>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</si>
  <si>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</si>
  <si>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</si>
  <si>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</si>
  <si>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</si>
  <si>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</si>
  <si>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</si>
  <si>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</si>
  <si>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</si>
  <si>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</si>
  <si>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</si>
  <si>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</si>
  <si>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</si>
  <si>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</si>
  <si>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</si>
  <si>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</si>
  <si>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</si>
  <si>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</si>
  <si>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</si>
  <si>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</si>
  <si>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</si>
  <si>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</si>
  <si>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</si>
  <si>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</si>
  <si>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</si>
  <si>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</si>
  <si>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</si>
  <si>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</si>
  <si>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</si>
  <si>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</si>
  <si>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</si>
  <si>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</si>
  <si>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</si>
  <si>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</si>
  <si>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</si>
  <si>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</si>
  <si>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</si>
  <si>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</si>
  <si>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</si>
  <si>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</si>
  <si>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</si>
  <si>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</si>
  <si>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</si>
  <si>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</si>
  <si>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</si>
  <si>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</si>
  <si>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</si>
  <si>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</si>
  <si>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</si>
  <si>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</si>
  <si>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</si>
  <si>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</si>
  <si>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</si>
  <si>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</si>
  <si>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</si>
  <si>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</si>
  <si>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</si>
  <si>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</si>
  <si>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</si>
  <si>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</si>
  <si>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</si>
  <si>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</si>
  <si>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</si>
  <si>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</si>
  <si>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</si>
  <si>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</si>
  <si>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</si>
  <si>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</si>
  <si>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</si>
  <si>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</si>
  <si>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</si>
  <si>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</si>
  <si>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</si>
  <si>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</si>
  <si>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</si>
  <si>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</si>
  <si>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</si>
  <si>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</si>
  <si>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</si>
  <si>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</si>
  <si>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</si>
  <si>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</si>
  <si>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</si>
  <si>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</si>
  <si>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</si>
  <si>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</si>
  <si>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</si>
  <si>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</si>
  <si>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</si>
  <si>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</si>
  <si>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</si>
  <si>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</si>
  <si>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</si>
  <si>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</si>
  <si>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</si>
  <si>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</si>
  <si>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</si>
  <si>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</si>
  <si>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</si>
  <si>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</si>
  <si>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</si>
  <si>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</si>
  <si>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</si>
  <si>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</si>
  <si>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</si>
  <si>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</si>
  <si>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</si>
  <si>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</si>
  <si>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</si>
  <si>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</si>
  <si>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</si>
  <si>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</si>
  <si>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</si>
  <si>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</si>
  <si>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</si>
  <si>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</si>
  <si>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</si>
  <si>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</si>
  <si>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</si>
  <si>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</si>
  <si>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</si>
  <si>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</si>
  <si>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</si>
  <si>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</si>
  <si>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</si>
  <si>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</si>
  <si>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</si>
  <si>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</si>
  <si>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</si>
  <si>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</si>
  <si>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</si>
  <si>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</si>
  <si>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</si>
  <si>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</si>
  <si>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</si>
  <si>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</si>
  <si>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</si>
  <si>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</si>
  <si>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</si>
  <si>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</si>
  <si>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</si>
  <si>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</si>
  <si>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</si>
  <si>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</si>
  <si>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</si>
  <si>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</si>
  <si>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</si>
  <si>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</si>
  <si>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</si>
  <si>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</si>
  <si>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</si>
  <si>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</si>
  <si>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</si>
  <si>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</si>
  <si>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</si>
  <si>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</si>
  <si>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</si>
  <si>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</si>
  <si>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</si>
  <si>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</si>
  <si>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</si>
  <si>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</si>
  <si>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</si>
  <si>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</si>
  <si>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</si>
  <si>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</si>
  <si>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</si>
  <si>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</si>
  <si>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</si>
  <si>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</si>
  <si>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</si>
  <si>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</si>
  <si>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</si>
  <si>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</si>
  <si>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</si>
  <si>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</si>
  <si>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</si>
  <si>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</si>
  <si>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</si>
  <si>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</si>
  <si>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</si>
  <si>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</si>
  <si>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</si>
  <si>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</si>
  <si>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</si>
  <si>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</si>
  <si>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</si>
  <si>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</si>
  <si>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</si>
  <si>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</si>
  <si>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</si>
  <si>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</si>
  <si>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</si>
  <si>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</si>
  <si>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</si>
  <si>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</si>
  <si>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</si>
  <si>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</si>
  <si>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</si>
  <si>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</si>
  <si>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</si>
  <si>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</si>
  <si>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</si>
  <si>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</si>
  <si>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</si>
  <si>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</si>
  <si>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</si>
  <si>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</si>
  <si>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</si>
  <si>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</si>
  <si>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</si>
  <si>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</si>
  <si>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</si>
  <si>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</si>
  <si>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</si>
  <si>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</si>
  <si>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</si>
  <si>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</si>
  <si>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</si>
  <si>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</si>
  <si>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</si>
  <si>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</si>
  <si>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</si>
  <si>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</si>
  <si>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</si>
  <si>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</si>
  <si>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</si>
  <si>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</si>
  <si>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</si>
  <si>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</si>
  <si>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</si>
  <si>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</si>
  <si>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</si>
  <si>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</si>
  <si>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</si>
  <si>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</si>
  <si>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</si>
  <si>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</si>
  <si>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</si>
  <si>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</si>
  <si>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</si>
  <si>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</si>
  <si>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</si>
  <si>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</si>
  <si>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</si>
  <si>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</si>
  <si>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</si>
  <si>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</si>
  <si>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</si>
  <si>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</si>
  <si>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</si>
  <si>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</si>
  <si>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</si>
  <si>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</si>
  <si>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</si>
  <si>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</si>
  <si>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</si>
  <si>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</si>
  <si>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</si>
  <si>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</si>
  <si>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</si>
  <si>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</si>
  <si>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</si>
  <si>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</si>
  <si>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</si>
  <si>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</si>
  <si>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</si>
  <si>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</si>
  <si>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</si>
  <si>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</si>
  <si>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</si>
  <si>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</si>
  <si>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</si>
  <si>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</si>
  <si>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</si>
  <si>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</si>
  <si>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</si>
  <si>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</si>
  <si>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</si>
  <si>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</si>
  <si>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</si>
  <si>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</si>
  <si>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</si>
  <si>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</si>
  <si>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</si>
  <si>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</si>
  <si>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</si>
  <si>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</si>
  <si>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</si>
  <si>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</si>
  <si>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</si>
  <si>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</si>
  <si>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</si>
  <si>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</si>
  <si>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</si>
  <si>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</si>
  <si>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</si>
  <si>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</si>
  <si>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</si>
  <si>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</si>
  <si>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</si>
  <si>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</si>
  <si>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</si>
  <si>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</si>
  <si>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</si>
  <si>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</si>
  <si>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</si>
  <si>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</si>
  <si>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</si>
  <si>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</si>
  <si>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</si>
  <si>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</si>
  <si>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</si>
  <si>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</si>
  <si>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</si>
  <si>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</si>
  <si>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</si>
  <si>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</si>
  <si>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</si>
  <si>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</si>
  <si>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</si>
  <si>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</si>
  <si>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</si>
  <si>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</si>
  <si>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</si>
  <si>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</si>
  <si>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</si>
  <si>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</si>
  <si>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</si>
  <si>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</si>
  <si>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</si>
  <si>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</si>
  <si>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</si>
  <si>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</si>
  <si>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</si>
  <si>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</si>
  <si>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</si>
  <si>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</si>
  <si>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</si>
  <si>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</si>
  <si>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</si>
  <si>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</si>
  <si>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</si>
  <si>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</si>
  <si>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</si>
  <si>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</si>
  <si>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</si>
  <si>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</si>
  <si>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</si>
  <si>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</si>
  <si>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</si>
  <si>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</si>
  <si>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</si>
  <si>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</si>
  <si>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</si>
  <si>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</si>
  <si>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</si>
  <si>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</si>
  <si>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</si>
  <si>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</si>
  <si>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</si>
  <si>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</si>
  <si>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</si>
  <si>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</si>
  <si>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</si>
  <si>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</si>
  <si>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</si>
  <si>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</si>
  <si>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</si>
  <si>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</si>
  <si>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</si>
  <si>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</si>
  <si>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</si>
  <si>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</si>
  <si>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</si>
  <si>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</si>
  <si>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</si>
  <si>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</si>
  <si>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</si>
  <si>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</si>
  <si>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</si>
  <si>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</si>
  <si>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</si>
  <si>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</si>
  <si>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</si>
  <si>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</si>
  <si>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</si>
  <si>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</si>
  <si>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</si>
  <si>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</si>
  <si>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</si>
  <si>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</si>
  <si>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</si>
  <si>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</si>
  <si>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</si>
  <si>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</si>
  <si>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</si>
  <si>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</si>
  <si>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</si>
  <si>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</si>
  <si>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</si>
  <si>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</si>
  <si>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</si>
  <si>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</si>
  <si>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</si>
  <si>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</si>
  <si>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</si>
  <si>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</si>
  <si>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</si>
  <si>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</si>
  <si>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</si>
  <si>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</si>
  <si>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</si>
  <si>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</si>
  <si>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</si>
  <si>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</si>
  <si>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</si>
  <si>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</si>
  <si>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</si>
  <si>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</si>
  <si>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</si>
  <si>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</si>
  <si>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</si>
  <si>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</si>
  <si>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</si>
  <si>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</si>
  <si>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</si>
  <si>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</si>
  <si>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</si>
  <si>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</si>
  <si>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</si>
  <si>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</si>
  <si>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</si>
  <si>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</si>
  <si>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</si>
  <si>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</si>
  <si>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</si>
  <si>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</si>
  <si>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</si>
  <si>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</si>
  <si>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</si>
  <si>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</si>
  <si>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</si>
  <si>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</si>
  <si>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</si>
  <si>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</si>
  <si>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</si>
  <si>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</si>
  <si>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</si>
  <si>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</si>
  <si>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</si>
  <si>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</si>
  <si>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</si>
  <si>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</si>
  <si>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</si>
  <si>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</si>
  <si>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</si>
  <si>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</si>
  <si>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</si>
  <si>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</si>
  <si>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</si>
  <si>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</si>
  <si>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</si>
  <si>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</si>
  <si>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</si>
  <si>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</si>
  <si>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</si>
  <si>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</si>
  <si>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</si>
  <si>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</si>
  <si>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</si>
  <si>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</si>
  <si>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</si>
  <si>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</si>
  <si>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</si>
  <si>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</si>
  <si>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</si>
  <si>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</si>
  <si>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</si>
  <si>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</si>
  <si>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</si>
  <si>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</si>
  <si>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</si>
  <si>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</si>
  <si>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</si>
  <si>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</si>
  <si>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</si>
  <si>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</si>
  <si>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</si>
  <si>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</si>
  <si>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</si>
  <si>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</si>
  <si>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</si>
  <si>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</si>
  <si>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</si>
  <si>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</si>
  <si>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</si>
  <si>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</si>
  <si>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</si>
  <si>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</si>
  <si>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</si>
  <si>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</si>
  <si>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</si>
  <si>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</si>
  <si>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</si>
  <si>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</si>
  <si>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</si>
  <si>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</si>
  <si>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</si>
  <si>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</si>
  <si>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</si>
  <si>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</si>
  <si>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</si>
  <si>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</si>
  <si>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</si>
  <si>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</si>
  <si>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</si>
  <si>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</si>
  <si>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</si>
  <si>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</si>
  <si>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</si>
  <si>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</si>
  <si>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</si>
  <si>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</si>
  <si>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</si>
  <si>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</si>
  <si>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</si>
  <si>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</si>
  <si>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</si>
  <si>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</si>
  <si>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</si>
  <si>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</si>
  <si>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</si>
  <si>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</si>
  <si>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</si>
  <si>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</si>
  <si>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</si>
  <si>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</si>
  <si>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</si>
  <si>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</si>
  <si>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</si>
  <si>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</si>
  <si>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</si>
  <si>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</si>
  <si>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</si>
  <si>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</si>
  <si>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</si>
  <si>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</si>
  <si>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</si>
  <si>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</si>
  <si>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</si>
  <si>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</si>
  <si>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</si>
  <si>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</si>
  <si>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</si>
  <si>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</si>
  <si>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</si>
  <si>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</si>
  <si>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</si>
  <si>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</si>
  <si>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</si>
  <si>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</si>
  <si>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</si>
  <si>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</si>
  <si>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</si>
  <si>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</si>
  <si>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</si>
  <si>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</si>
  <si>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</si>
  <si>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</si>
  <si>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</si>
  <si>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</si>
  <si>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</si>
  <si>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</si>
  <si>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</si>
  <si>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</si>
  <si>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</si>
  <si>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</si>
  <si>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</si>
  <si>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</si>
  <si>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</si>
  <si>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</si>
  <si>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</si>
  <si>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</si>
  <si>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</si>
  <si>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</si>
  <si>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</si>
  <si>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</si>
  <si>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</si>
  <si>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</si>
  <si>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</si>
  <si>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</si>
  <si>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</si>
  <si>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</si>
  <si>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</si>
  <si>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</si>
  <si>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</si>
  <si>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</si>
  <si>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</si>
  <si>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</si>
  <si>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</si>
  <si>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</si>
  <si>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</si>
  <si>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</si>
  <si>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</si>
  <si>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</si>
  <si>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</si>
  <si>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</si>
  <si>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</si>
  <si>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</si>
  <si>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</si>
  <si>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</si>
  <si>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</si>
  <si>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</si>
  <si>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</si>
  <si>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</si>
  <si>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</si>
  <si>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</si>
  <si>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</si>
  <si>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</si>
  <si>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</si>
  <si>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</si>
  <si>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</si>
  <si>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</si>
  <si>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</si>
  <si>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</si>
  <si>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</si>
  <si>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</si>
  <si>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</si>
  <si>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</si>
  <si>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</si>
  <si>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</si>
  <si>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</si>
  <si>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</si>
  <si>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</si>
  <si>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</si>
  <si>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</si>
  <si>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</si>
  <si>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</si>
  <si>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</si>
  <si>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</si>
  <si>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</si>
  <si>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</si>
  <si>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</si>
  <si>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</si>
  <si>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</si>
  <si>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</si>
  <si>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</si>
  <si>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</si>
  <si>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</si>
  <si>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</si>
  <si>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</si>
  <si>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</si>
  <si>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</si>
  <si>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</si>
  <si>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</si>
  <si>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</si>
  <si>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</si>
  <si>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</si>
  <si>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</si>
  <si>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</si>
  <si>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</si>
  <si>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</si>
  <si>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</si>
  <si>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</si>
  <si>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</si>
  <si>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</si>
  <si>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</si>
  <si>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</si>
  <si>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</si>
  <si>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</si>
  <si>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</si>
  <si>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</si>
  <si>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</si>
  <si>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</si>
  <si>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</si>
  <si>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</si>
  <si>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</si>
  <si>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</si>
  <si>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</si>
  <si>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</si>
  <si>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</si>
  <si>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</si>
  <si>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</si>
  <si>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</si>
  <si>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</si>
  <si>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</si>
  <si>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</si>
  <si>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</si>
  <si>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</si>
  <si>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</si>
  <si>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</si>
  <si>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</si>
  <si>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</si>
  <si>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</si>
  <si>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</si>
  <si>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</si>
  <si>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</si>
  <si>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</si>
  <si>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</si>
  <si>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</si>
  <si>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</si>
  <si>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</si>
  <si>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</si>
  <si>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</si>
  <si>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</si>
  <si>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</si>
  <si>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</si>
  <si>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</si>
  <si>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</si>
  <si>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</si>
  <si>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</si>
  <si>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</si>
  <si>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</si>
  <si>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</si>
  <si>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</si>
  <si>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</si>
  <si>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</si>
  <si>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</si>
  <si>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</si>
  <si>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</si>
  <si>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</si>
  <si>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</si>
  <si>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</si>
  <si>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</si>
  <si>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</si>
  <si>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</si>
  <si>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</si>
  <si>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</si>
  <si>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</si>
  <si>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</si>
  <si>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</si>
  <si>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</si>
  <si>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</si>
  <si>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</si>
  <si>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</si>
  <si>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</si>
  <si>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</si>
  <si>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</si>
  <si>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</si>
  <si>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</si>
  <si>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</si>
  <si>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</si>
  <si>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</si>
  <si>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</si>
  <si>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</si>
  <si>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</si>
  <si>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</si>
  <si>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</si>
  <si>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</si>
  <si>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</si>
  <si>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</si>
  <si>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</si>
  <si>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</si>
  <si>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</si>
  <si>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</si>
  <si>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</si>
  <si>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</si>
  <si>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</si>
  <si>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</si>
  <si>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</si>
  <si>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</si>
  <si>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</si>
  <si>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</si>
  <si>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</si>
  <si>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</si>
  <si>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</si>
  <si>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</si>
  <si>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</si>
  <si>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</si>
  <si>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</si>
  <si>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</si>
  <si>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</si>
  <si>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</si>
  <si>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</si>
  <si>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</si>
  <si>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</si>
  <si>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</si>
  <si>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</si>
  <si>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</si>
  <si>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</si>
  <si>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</si>
  <si>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</si>
  <si>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</si>
  <si>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</si>
  <si>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</si>
  <si>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</si>
  <si>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</si>
  <si>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</si>
  <si>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</si>
  <si>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</si>
  <si>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</si>
  <si>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</si>
  <si>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</si>
  <si>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</si>
  <si>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</si>
  <si>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</si>
  <si>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</si>
  <si>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</si>
  <si>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</si>
  <si>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</si>
  <si>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</si>
  <si>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</si>
  <si>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</si>
  <si>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</si>
  <si>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</si>
  <si>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</si>
  <si>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</si>
  <si>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</si>
  <si>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</si>
  <si>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</si>
  <si>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</si>
  <si>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</si>
  <si>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</si>
  <si>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</si>
  <si>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</si>
  <si>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</si>
  <si>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</si>
  <si>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</si>
  <si>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</si>
  <si>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</si>
  <si>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</si>
  <si>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</si>
  <si>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</si>
  <si>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</si>
  <si>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</si>
  <si>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</si>
  <si>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</si>
  <si>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</si>
  <si>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</si>
  <si>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</si>
  <si>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</si>
  <si>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</si>
  <si>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</si>
  <si>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</si>
  <si>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</si>
  <si>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</si>
  <si>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</si>
  <si>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</si>
  <si>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</si>
  <si>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</si>
  <si>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</si>
  <si>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</si>
  <si>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</si>
  <si>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</si>
  <si>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</si>
  <si>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</si>
  <si>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</si>
  <si>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</si>
  <si>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</si>
  <si>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</si>
  <si>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</si>
  <si>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</si>
  <si>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</si>
  <si>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</si>
  <si>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</si>
  <si>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</si>
  <si>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</si>
  <si>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</si>
  <si>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</si>
  <si>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</si>
  <si>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</si>
  <si>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</si>
  <si>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</si>
  <si>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</si>
  <si>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</si>
  <si>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</si>
  <si>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</si>
  <si>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</si>
  <si>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</si>
  <si>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</si>
  <si>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</si>
  <si>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</si>
  <si>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</si>
  <si>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</si>
  <si>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</si>
  <si>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</si>
  <si>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</si>
  <si>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</si>
  <si>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</si>
  <si>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</si>
  <si>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</si>
  <si>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</si>
  <si>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</si>
  <si>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</si>
  <si>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</si>
  <si>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</si>
  <si>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</si>
  <si>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</si>
  <si>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</si>
  <si>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</si>
  <si>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</si>
  <si>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</si>
  <si>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</si>
  <si>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</si>
  <si>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</si>
  <si>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</si>
  <si>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</si>
  <si>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</si>
  <si>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</si>
  <si>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</si>
  <si>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</si>
  <si>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</si>
  <si>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</si>
  <si>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</si>
  <si>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</si>
  <si>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</si>
  <si>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</si>
  <si>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</si>
  <si>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</si>
  <si>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</si>
  <si>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</si>
  <si>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</si>
  <si>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</si>
  <si>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</si>
  <si>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</si>
  <si>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</si>
  <si>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</si>
  <si>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</si>
  <si>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</si>
  <si>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</si>
  <si>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</si>
  <si>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</si>
  <si>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</si>
  <si>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</si>
  <si>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</si>
  <si>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</si>
  <si>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</si>
  <si>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</si>
  <si>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</si>
  <si>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</si>
  <si>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</si>
  <si>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</si>
  <si>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</si>
  <si>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</si>
  <si>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</si>
  <si>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</si>
  <si>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</si>
  <si>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</si>
  <si>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</si>
  <si>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</si>
  <si>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</si>
  <si>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</si>
  <si>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</si>
  <si>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</si>
  <si>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</si>
  <si>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</si>
  <si>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</si>
  <si>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</si>
  <si>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</si>
  <si>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</si>
  <si>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</si>
  <si>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</si>
  <si>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</si>
  <si>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</si>
  <si>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</si>
  <si>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</si>
  <si>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</si>
  <si>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</si>
  <si>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</si>
  <si>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</si>
  <si>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</si>
  <si>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</si>
  <si>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</si>
  <si>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</si>
  <si>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</si>
  <si>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</si>
  <si>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</si>
  <si>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</si>
  <si>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</si>
  <si>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</si>
  <si>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</si>
  <si>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</si>
  <si>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</si>
  <si>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</si>
  <si>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</si>
  <si>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</si>
  <si>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</si>
  <si>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</si>
  <si>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</si>
  <si>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</si>
  <si>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</si>
  <si>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</si>
  <si>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</si>
  <si>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</si>
  <si>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</si>
  <si>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</si>
  <si>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</si>
  <si>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</si>
  <si>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</si>
  <si>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</si>
  <si>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</si>
  <si>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</si>
  <si>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</si>
  <si>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</si>
  <si>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</si>
  <si>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</si>
  <si>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</si>
  <si>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</si>
  <si>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</si>
  <si>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</si>
  <si>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</si>
  <si>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</si>
  <si>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</si>
  <si>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</si>
  <si>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</si>
  <si>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</si>
  <si>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</si>
  <si>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</si>
  <si>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</si>
  <si>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</si>
  <si>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</si>
  <si>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</si>
  <si>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</si>
  <si>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</si>
  <si>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</si>
  <si>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</si>
  <si>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</si>
  <si>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</si>
  <si>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</si>
  <si>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</si>
  <si>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</si>
  <si>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</si>
  <si>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</si>
  <si>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</si>
  <si>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</si>
  <si>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</si>
  <si>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</si>
  <si>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</si>
  <si>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</si>
  <si>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</si>
  <si>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</si>
  <si>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</si>
  <si>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</si>
  <si>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</si>
  <si>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</si>
  <si>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</si>
  <si>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</si>
  <si>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</si>
  <si>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</si>
  <si>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</si>
  <si>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</si>
  <si>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</si>
  <si>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</si>
  <si>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</si>
  <si>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</si>
  <si>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</si>
  <si>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</si>
  <si>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</si>
  <si>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</si>
  <si>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</si>
  <si>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</si>
  <si>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</si>
  <si>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</si>
  <si>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</si>
  <si>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</si>
  <si>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</si>
  <si>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</si>
  <si>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</si>
  <si>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</si>
  <si>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</si>
  <si>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</si>
  <si>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</si>
  <si>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</si>
  <si>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</si>
  <si>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</si>
  <si>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</si>
  <si>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</si>
  <si>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</si>
  <si>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</si>
  <si>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</si>
  <si>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</si>
  <si>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</si>
  <si>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</si>
  <si>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</si>
  <si>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</si>
  <si>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</si>
  <si>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</si>
  <si>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</si>
  <si>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</si>
  <si>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</si>
  <si>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</si>
  <si>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</si>
  <si>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</si>
  <si>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</si>
  <si>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</si>
  <si>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</si>
  <si>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</si>
  <si>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</si>
  <si>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</si>
  <si>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</si>
  <si>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</si>
  <si>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</si>
  <si>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</si>
  <si>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</si>
  <si>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</si>
  <si>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</si>
  <si>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</si>
  <si>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</si>
  <si>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</si>
  <si>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</si>
  <si>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</si>
  <si>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</si>
  <si>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</si>
  <si>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</si>
  <si>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</si>
  <si>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</si>
  <si>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</si>
  <si>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</si>
  <si>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</si>
  <si>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</si>
  <si>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</si>
  <si>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</si>
  <si>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</si>
  <si>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</si>
  <si>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</si>
  <si>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</si>
  <si>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</si>
  <si>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</si>
  <si>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</si>
  <si>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</si>
  <si>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</si>
  <si>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</si>
  <si>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</si>
  <si>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</si>
  <si>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</si>
  <si>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</si>
  <si>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</si>
  <si>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</si>
  <si>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</si>
  <si>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</si>
  <si>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</si>
  <si>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</si>
  <si>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</si>
  <si>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</si>
  <si>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</si>
  <si>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</si>
  <si>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</si>
  <si>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</si>
  <si>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</si>
  <si>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</si>
  <si>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</si>
  <si>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</si>
  <si>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</si>
  <si>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</si>
  <si>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</si>
  <si>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</si>
  <si>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</si>
  <si>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</si>
  <si>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</si>
  <si>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</si>
  <si>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</si>
  <si>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</si>
  <si>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</si>
  <si>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</si>
  <si>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</si>
  <si>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</si>
  <si>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</si>
  <si>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</si>
  <si>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</si>
  <si>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</si>
  <si>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</si>
  <si>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</si>
  <si>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</si>
  <si>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</si>
  <si>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</si>
  <si>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</si>
  <si>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</si>
  <si>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</si>
  <si>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</si>
  <si>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</si>
  <si>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</si>
  <si>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</si>
  <si>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</si>
  <si>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</si>
  <si>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</si>
  <si>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</si>
  <si>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</si>
  <si>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</si>
  <si>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</si>
  <si>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</si>
  <si>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</si>
  <si>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</si>
  <si>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</si>
  <si>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</si>
  <si>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</si>
  <si>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</si>
  <si>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</si>
  <si>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</si>
  <si>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</si>
  <si>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</si>
  <si>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</si>
  <si>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</si>
  <si>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</si>
  <si>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</si>
  <si>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</si>
  <si>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</si>
  <si>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</si>
  <si>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</si>
  <si>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</si>
  <si>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</si>
  <si>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</si>
  <si>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</si>
  <si>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</si>
  <si>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</si>
  <si>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</si>
  <si>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</si>
  <si>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</si>
  <si>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</si>
  <si>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</si>
  <si>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</si>
  <si>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</si>
  <si>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</si>
  <si>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</si>
  <si>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</si>
  <si>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</si>
  <si>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</si>
  <si>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</si>
  <si>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</si>
  <si>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</si>
  <si>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</si>
  <si>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</si>
  <si>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</si>
  <si>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</si>
  <si>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</si>
  <si>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</si>
  <si>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</si>
  <si>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</si>
  <si>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</si>
  <si>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</si>
  <si>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</si>
  <si>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</si>
  <si>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</si>
  <si>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</si>
  <si>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</si>
  <si>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</si>
  <si>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</si>
  <si>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</si>
  <si>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</si>
  <si>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</si>
  <si>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</si>
  <si>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</si>
  <si>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</si>
  <si>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</si>
  <si>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</si>
  <si>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</si>
  <si>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</si>
  <si>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</si>
  <si>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</si>
  <si>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</si>
  <si>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</si>
  <si>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</si>
  <si>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</si>
  <si>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</si>
  <si>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</si>
  <si>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</si>
  <si>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</si>
  <si>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</si>
  <si>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</si>
  <si>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</si>
  <si>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</si>
  <si>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</si>
  <si>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</si>
  <si>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</si>
  <si>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</si>
  <si>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</si>
  <si>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</si>
  <si>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</si>
  <si>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</si>
  <si>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</si>
  <si>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</si>
  <si>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</si>
  <si>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</si>
  <si>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</si>
  <si>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</si>
  <si>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</si>
  <si>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</si>
  <si>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</si>
  <si>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</si>
  <si>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</si>
  <si>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</si>
  <si>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</si>
  <si>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</si>
  <si>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</si>
  <si>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</si>
  <si>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</si>
  <si>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</si>
  <si>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</si>
  <si>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</si>
  <si>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</si>
  <si>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</si>
  <si>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</si>
  <si>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</si>
  <si>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</si>
  <si>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</si>
  <si>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</si>
  <si>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</si>
  <si>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</si>
  <si>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</si>
  <si>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</si>
  <si>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</si>
  <si>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</si>
  <si>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</si>
  <si>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</si>
  <si>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</si>
  <si>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</si>
  <si>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</si>
  <si>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</si>
  <si>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</si>
  <si>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</si>
  <si>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</si>
  <si>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</si>
  <si>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</si>
  <si>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</si>
  <si>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</si>
  <si>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</si>
  <si>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</si>
  <si>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</si>
  <si>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</si>
  <si>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</si>
  <si>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</si>
  <si>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</si>
  <si>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</si>
  <si>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</si>
  <si>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</si>
  <si>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</si>
  <si>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</si>
  <si>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</si>
  <si>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</si>
  <si>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</si>
  <si>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</si>
  <si>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</si>
  <si>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</si>
  <si>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</si>
  <si>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</si>
  <si>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</si>
  <si>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</si>
  <si>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</si>
  <si>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</si>
  <si>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</si>
  <si>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</si>
  <si>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</si>
  <si>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</si>
  <si>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</si>
  <si>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</si>
  <si>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</si>
  <si>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</si>
  <si>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</si>
  <si>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</si>
  <si>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</si>
  <si>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</si>
  <si>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</si>
  <si>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</si>
  <si>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</si>
  <si>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</si>
  <si>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</si>
  <si>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</si>
  <si>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</si>
  <si>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</si>
  <si>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</si>
  <si>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</si>
  <si>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</si>
  <si>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</si>
  <si>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</si>
  <si>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</si>
  <si>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</si>
  <si>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</si>
  <si>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</si>
  <si>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</si>
  <si>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</si>
  <si>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</si>
  <si>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</si>
  <si>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</si>
  <si>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</si>
  <si>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</si>
  <si>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</si>
  <si>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</si>
  <si>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</si>
  <si>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</si>
  <si>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</si>
  <si>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</si>
  <si>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</si>
  <si>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</si>
  <si>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</si>
  <si>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</si>
  <si>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</si>
  <si>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</si>
  <si>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</si>
  <si>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</si>
  <si>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</si>
  <si>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</si>
  <si>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</si>
  <si>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</si>
  <si>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</si>
  <si>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</si>
  <si>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</si>
  <si>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</si>
  <si>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</si>
  <si>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</si>
  <si>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</si>
  <si>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</si>
  <si>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</si>
  <si>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</si>
  <si>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</si>
  <si>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</si>
  <si>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</si>
  <si>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</si>
  <si>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</si>
  <si>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</si>
  <si>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</si>
  <si>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</si>
  <si>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</si>
  <si>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</si>
  <si>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</si>
  <si>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</si>
  <si>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</si>
  <si>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</si>
  <si>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</si>
  <si>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</si>
  <si>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</si>
  <si>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</si>
  <si>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</si>
  <si>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</si>
  <si>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</si>
  <si>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</si>
  <si>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</si>
  <si>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</si>
  <si>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</si>
  <si>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</si>
  <si>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</si>
  <si>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</si>
  <si>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</si>
  <si>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</si>
  <si>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</si>
  <si>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</si>
  <si>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</si>
  <si>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</si>
  <si>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</si>
  <si>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</si>
  <si>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</si>
  <si>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</si>
  <si>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</si>
  <si>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</si>
  <si>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</si>
  <si>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</si>
  <si>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</si>
  <si>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</si>
  <si>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</si>
  <si>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</si>
  <si>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</si>
  <si>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</si>
  <si>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</si>
  <si>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</si>
  <si>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</si>
  <si>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</si>
  <si>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</si>
  <si>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</si>
  <si>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</si>
  <si>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</si>
  <si>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</si>
  <si>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</si>
  <si>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</si>
  <si>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</si>
  <si>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</si>
  <si>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</si>
  <si>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</si>
  <si>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</si>
  <si>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</si>
  <si>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</si>
  <si>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</si>
  <si>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</si>
  <si>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</si>
  <si>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</si>
  <si>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</si>
  <si>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</si>
  <si>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</si>
  <si>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</si>
  <si>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</si>
  <si>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</si>
  <si>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</si>
  <si>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</si>
  <si>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</si>
  <si>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</si>
  <si>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</si>
  <si>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</si>
  <si>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</si>
  <si>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</si>
  <si>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</si>
  <si>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</si>
  <si>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</si>
  <si>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</si>
  <si>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</si>
  <si>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</si>
  <si>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</si>
  <si>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</si>
  <si>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</si>
  <si>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</si>
  <si>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</si>
  <si>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</si>
  <si>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</si>
  <si>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</si>
  <si>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</si>
  <si>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</si>
  <si>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</si>
  <si>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</si>
  <si>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</si>
  <si>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</si>
  <si>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</si>
  <si>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</si>
  <si>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</si>
  <si>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</si>
  <si>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</si>
  <si>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</si>
  <si>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</si>
  <si>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</si>
  <si>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</si>
  <si>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</si>
  <si>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</si>
  <si>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</si>
  <si>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</si>
  <si>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</si>
  <si>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</si>
  <si>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</si>
  <si>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</si>
  <si>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</si>
  <si>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</si>
  <si>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</si>
  <si>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</si>
  <si>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</si>
  <si>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</si>
  <si>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</si>
  <si>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</si>
  <si>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</si>
  <si>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</si>
  <si>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</si>
  <si>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</si>
  <si>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</si>
  <si>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</si>
  <si>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</si>
  <si>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</si>
  <si>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</si>
  <si>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</si>
  <si>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</si>
  <si>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</si>
  <si>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</si>
  <si>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</si>
  <si>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</si>
  <si>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</si>
  <si>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</si>
  <si>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</si>
  <si>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</si>
  <si>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</si>
  <si>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</si>
  <si>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</si>
  <si>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</si>
  <si>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</si>
  <si>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</si>
  <si>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</si>
  <si>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</si>
  <si>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</si>
  <si>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</si>
  <si>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</si>
  <si>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</si>
  <si>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</si>
  <si>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</si>
  <si>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</si>
  <si>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</si>
  <si>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</si>
  <si>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</si>
  <si>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</si>
  <si>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</si>
  <si>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</si>
  <si>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</si>
  <si>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</si>
  <si>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</si>
  <si>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</si>
  <si>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</si>
  <si>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</si>
  <si>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</si>
  <si>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</si>
  <si>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</si>
  <si>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</si>
  <si>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</si>
  <si>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</si>
  <si>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</si>
  <si>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</si>
  <si>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</si>
  <si>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</si>
  <si>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</si>
  <si>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</si>
  <si>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</si>
  <si>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</si>
  <si>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</si>
  <si>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</si>
  <si>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</si>
  <si>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</si>
  <si>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</si>
  <si>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</si>
  <si>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</si>
  <si>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</si>
  <si>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</si>
  <si>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</si>
  <si>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</si>
  <si>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</si>
  <si>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</si>
  <si>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</si>
  <si>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</si>
  <si>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</si>
  <si>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</si>
  <si>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</si>
  <si>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</si>
  <si>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</si>
  <si>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</si>
  <si>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</si>
  <si>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</si>
  <si>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</si>
  <si>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</si>
  <si>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</si>
  <si>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</si>
  <si>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</si>
  <si>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</si>
  <si>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</si>
  <si>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</si>
  <si>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</si>
  <si>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</si>
  <si>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</si>
  <si>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</si>
  <si>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</si>
  <si>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</si>
  <si>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</si>
  <si>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</si>
  <si>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</si>
  <si>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</si>
  <si>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</si>
  <si>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</si>
  <si>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</si>
  <si>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</si>
  <si>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</si>
  <si>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</si>
  <si>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</si>
  <si>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</si>
  <si>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</si>
  <si>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</si>
  <si>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</si>
  <si>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</si>
  <si>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</si>
  <si>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</si>
  <si>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</si>
  <si>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</si>
  <si>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</si>
  <si>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</si>
  <si>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</si>
  <si>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</si>
  <si>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</si>
  <si>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</si>
  <si>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</si>
  <si>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</si>
  <si>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</si>
  <si>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</si>
  <si>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</si>
  <si>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</si>
  <si>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</si>
  <si>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</si>
  <si>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</si>
  <si>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</si>
  <si>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</si>
  <si>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</si>
  <si>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</si>
  <si>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</si>
  <si>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</si>
  <si>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</si>
  <si>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</si>
  <si>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</si>
  <si>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</si>
  <si>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</si>
  <si>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</si>
  <si>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</si>
  <si>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</si>
  <si>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</si>
  <si>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</si>
  <si>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</si>
  <si>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</si>
  <si>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</si>
  <si>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</si>
  <si>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</si>
  <si>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</si>
  <si>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</si>
  <si>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</si>
  <si>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</si>
  <si>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</si>
  <si>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</si>
  <si>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</si>
  <si>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</si>
  <si>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</si>
  <si>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</si>
  <si>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</si>
  <si>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</si>
  <si>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</si>
  <si>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</si>
  <si>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</si>
  <si>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</si>
  <si>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</si>
  <si>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</si>
  <si>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</si>
  <si>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</si>
  <si>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</si>
  <si>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</si>
  <si>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</si>
  <si>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</si>
  <si>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</si>
  <si>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</si>
  <si>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</si>
  <si>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</si>
  <si>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</si>
  <si>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</si>
  <si>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</si>
  <si>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</si>
  <si>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</si>
  <si>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</si>
  <si>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</si>
  <si>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</si>
  <si>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</si>
  <si>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</si>
  <si>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</si>
  <si>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</si>
  <si>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</si>
  <si>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</si>
  <si>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</si>
  <si>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</si>
  <si>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</si>
  <si>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</si>
  <si>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</si>
  <si>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</si>
  <si>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</si>
  <si>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</si>
  <si>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</si>
  <si>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</si>
  <si>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</si>
  <si>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</si>
  <si>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</si>
  <si>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</si>
  <si>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</si>
  <si>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</si>
  <si>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</si>
  <si>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</si>
  <si>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</si>
  <si>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</si>
  <si>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</si>
  <si>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</si>
  <si>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</si>
  <si>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</si>
  <si>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</si>
  <si>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</si>
  <si>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</si>
  <si>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</si>
  <si>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</si>
  <si>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</si>
  <si>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</si>
  <si>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</si>
  <si>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</si>
  <si>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</si>
  <si>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</si>
  <si>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</si>
  <si>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</si>
  <si>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</si>
  <si>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</si>
  <si>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</si>
  <si>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</si>
  <si>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</si>
  <si>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</si>
  <si>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</si>
  <si>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</si>
  <si>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</si>
  <si>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</si>
  <si>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</si>
  <si>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</si>
  <si>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</si>
  <si>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</si>
  <si>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</si>
  <si>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</si>
  <si>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</si>
  <si>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</si>
  <si>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</si>
  <si>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</si>
  <si>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</si>
  <si>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</si>
  <si>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</si>
  <si>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</si>
  <si>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</si>
  <si>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</si>
  <si>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</si>
  <si>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</si>
  <si>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</si>
  <si>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</si>
  <si>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</si>
  <si>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</si>
  <si>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</si>
  <si>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</si>
  <si>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</si>
  <si>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</si>
  <si>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</si>
  <si>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</si>
  <si>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</si>
  <si>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</si>
  <si>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</si>
  <si>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</si>
  <si>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</si>
  <si>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</si>
  <si>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</si>
  <si>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</si>
  <si>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</si>
  <si>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</si>
  <si>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</si>
  <si>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</si>
  <si>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</si>
  <si>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</si>
  <si>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</si>
  <si>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</si>
  <si>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</si>
  <si>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</si>
  <si>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</si>
  <si>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</si>
  <si>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</si>
  <si>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</si>
  <si>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</si>
  <si>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</si>
  <si>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</si>
  <si>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</si>
  <si>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</si>
  <si>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</si>
  <si>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</si>
  <si>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</si>
  <si>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</si>
  <si>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</si>
  <si>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</si>
  <si>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</si>
  <si>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</si>
  <si>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</si>
  <si>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</si>
  <si>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</si>
  <si>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</si>
  <si>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</si>
  <si>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</si>
  <si>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</si>
  <si>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</si>
  <si>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</si>
  <si>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</si>
  <si>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</si>
  <si>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</si>
  <si>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</si>
  <si>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</si>
  <si>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</si>
  <si>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</si>
  <si>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</si>
  <si>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</si>
  <si>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</si>
  <si>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</si>
  <si>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</si>
  <si>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</si>
  <si>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</si>
  <si>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</si>
  <si>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</si>
  <si>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</si>
  <si>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</si>
  <si>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</si>
  <si>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</si>
  <si>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</si>
  <si>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</si>
  <si>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</si>
  <si>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</si>
  <si>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</si>
  <si>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</si>
  <si>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</si>
  <si>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</si>
  <si>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</si>
  <si>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</si>
  <si>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</si>
  <si>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</si>
  <si>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</si>
  <si>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</si>
  <si>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</si>
  <si>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</si>
  <si>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</si>
  <si>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</si>
  <si>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</si>
  <si>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</si>
  <si>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</si>
  <si>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</si>
  <si>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</si>
  <si>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</si>
  <si>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</si>
  <si>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</si>
  <si>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</si>
  <si>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</si>
  <si>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</si>
  <si>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</si>
  <si>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</si>
  <si>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</si>
  <si>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</si>
  <si>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</si>
  <si>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</si>
  <si>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</si>
  <si>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</si>
  <si>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</si>
  <si>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</si>
  <si>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</si>
  <si>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</si>
  <si>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</si>
  <si>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</si>
  <si>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</si>
  <si>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</si>
  <si>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</si>
  <si>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</si>
  <si>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</si>
  <si>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</si>
  <si>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</si>
  <si>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</si>
  <si>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</si>
  <si>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</si>
  <si>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</si>
  <si>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</si>
  <si>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</si>
  <si>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</si>
  <si>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</si>
  <si>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</si>
  <si>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</si>
  <si>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</si>
  <si>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</si>
  <si>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</si>
  <si>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</si>
  <si>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</si>
  <si>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</si>
  <si>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</si>
  <si>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</si>
  <si>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</si>
  <si>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</si>
  <si>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</si>
  <si>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</si>
  <si>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</si>
  <si>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</si>
  <si>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</si>
  <si>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</si>
  <si>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</si>
  <si>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</si>
  <si>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</si>
  <si>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</si>
  <si>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</si>
  <si>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</si>
  <si>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</si>
  <si>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</si>
  <si>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</si>
  <si>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</si>
  <si>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</si>
  <si>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</si>
  <si>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</si>
  <si>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</si>
  <si>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</si>
  <si>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</si>
  <si>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</si>
  <si>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</si>
  <si>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</si>
  <si>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</si>
  <si>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</si>
  <si>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</si>
  <si>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</si>
  <si>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</si>
  <si>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</si>
  <si>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</si>
  <si>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</si>
  <si>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</si>
  <si>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</si>
  <si>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</si>
  <si>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</si>
  <si>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</si>
  <si>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</si>
  <si>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</si>
  <si>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</si>
  <si>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</si>
  <si>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</si>
  <si>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</si>
  <si>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</si>
  <si>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</si>
  <si>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</si>
  <si>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</si>
  <si>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</si>
  <si>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</si>
  <si>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</si>
  <si>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</si>
  <si>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</si>
  <si>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</si>
  <si>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</si>
  <si>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</si>
  <si>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</si>
  <si>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</si>
  <si>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</si>
  <si>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</si>
  <si>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</si>
  <si>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</si>
  <si>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</si>
  <si>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</si>
  <si>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</si>
  <si>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</si>
  <si>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</si>
  <si>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</si>
  <si>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</si>
  <si>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</si>
  <si>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</si>
  <si>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</si>
  <si>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</si>
  <si>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</si>
  <si>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</si>
  <si>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</si>
  <si>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</si>
  <si>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</si>
  <si>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</si>
  <si>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</si>
  <si>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</si>
  <si>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</si>
  <si>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</si>
  <si>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</si>
  <si>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</si>
  <si>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</si>
  <si>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</si>
  <si>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</si>
  <si>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</si>
  <si>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</si>
  <si>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</si>
  <si>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</si>
  <si>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</si>
  <si>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</si>
  <si>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</si>
  <si>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</si>
  <si>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</si>
  <si>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</si>
  <si>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</si>
  <si>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</si>
  <si>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</si>
  <si>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</si>
  <si>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</si>
  <si>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</si>
  <si>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</si>
  <si>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</si>
  <si>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</si>
  <si>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</si>
  <si>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</si>
  <si>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</si>
  <si>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</si>
  <si>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</si>
  <si>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</si>
  <si>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</si>
  <si>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</si>
  <si>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</si>
  <si>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</si>
  <si>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</si>
  <si>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</si>
  <si>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</si>
  <si>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</si>
  <si>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</si>
  <si>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</si>
  <si>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</si>
  <si>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</si>
  <si>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</si>
  <si>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</si>
  <si>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</si>
  <si>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</si>
  <si>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</si>
  <si>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</si>
  <si>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</si>
  <si>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</si>
  <si>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</si>
  <si>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</si>
  <si>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</si>
  <si>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</si>
  <si>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</si>
  <si>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</si>
  <si>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</si>
  <si>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</si>
  <si>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</si>
  <si>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</si>
  <si>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</si>
  <si>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</si>
  <si>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</si>
  <si>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</si>
  <si>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</si>
  <si>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</si>
  <si>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</si>
  <si>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</si>
  <si>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</si>
  <si>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</si>
  <si>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</si>
  <si>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</si>
  <si>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</si>
  <si>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</si>
  <si>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</si>
  <si>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</si>
  <si>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</si>
  <si>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</si>
  <si>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</si>
  <si>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</si>
  <si>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</si>
  <si>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</si>
  <si>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</si>
  <si>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</si>
  <si>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</si>
  <si>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</si>
  <si>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</si>
  <si>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</si>
  <si>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</si>
  <si>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</si>
  <si>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</si>
  <si>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</si>
  <si>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</si>
  <si>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</si>
  <si>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</si>
  <si>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</si>
  <si>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</si>
  <si>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</si>
  <si>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</si>
  <si>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</si>
  <si>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</si>
  <si>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</si>
  <si>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</si>
  <si>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</si>
  <si>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</si>
  <si>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</si>
  <si>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</si>
  <si>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</si>
  <si>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</si>
  <si>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</si>
  <si>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</si>
  <si>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</si>
  <si>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</si>
  <si>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</si>
  <si>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</si>
  <si>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</si>
  <si>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</si>
  <si>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</si>
  <si>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</si>
  <si>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</si>
  <si>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</si>
  <si>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</si>
  <si>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</si>
  <si>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</si>
  <si>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</si>
  <si>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</si>
  <si>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</si>
  <si>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</si>
  <si>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</si>
  <si>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</si>
  <si>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</si>
  <si>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</si>
  <si>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</si>
  <si>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</si>
  <si>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</si>
  <si>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</si>
  <si>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</si>
  <si>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</si>
  <si>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</si>
  <si>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</si>
  <si>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</si>
  <si>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</si>
  <si>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</si>
  <si>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</si>
  <si>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</si>
  <si>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</si>
  <si>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</si>
  <si>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</si>
  <si>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</si>
  <si>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</si>
  <si>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</si>
  <si>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</si>
  <si>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</si>
  <si>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</si>
  <si>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</si>
  <si>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</si>
  <si>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</si>
  <si>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</si>
  <si>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</si>
  <si>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</si>
  <si>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</si>
  <si>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</si>
  <si>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</si>
  <si>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</si>
  <si>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</si>
  <si>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</si>
  <si>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</si>
  <si>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</si>
  <si>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</si>
  <si>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</si>
  <si>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</si>
  <si>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</si>
  <si>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</si>
  <si>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</si>
  <si>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</si>
  <si>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</si>
  <si>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</si>
  <si>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</si>
  <si>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</si>
  <si>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</si>
  <si>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</si>
  <si>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</si>
  <si>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</si>
  <si>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</si>
  <si>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</si>
  <si>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</si>
  <si>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</si>
  <si>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</si>
  <si>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</si>
  <si>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</si>
  <si>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</si>
  <si>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</si>
  <si>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</si>
  <si>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</si>
  <si>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</si>
  <si>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</si>
  <si>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</si>
  <si>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</si>
  <si>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</si>
  <si>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</si>
  <si>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</si>
  <si>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</si>
  <si>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</si>
  <si>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</si>
  <si>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</si>
  <si>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</si>
  <si>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</si>
  <si>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</si>
  <si>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</si>
  <si>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</si>
  <si>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</si>
  <si>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</si>
  <si>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</si>
  <si>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</si>
  <si>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</si>
  <si>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</si>
  <si>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</si>
  <si>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</si>
  <si>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</si>
  <si>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</si>
  <si>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</si>
  <si>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</si>
  <si>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</si>
  <si>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</si>
  <si>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</si>
  <si>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</si>
  <si>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</si>
  <si>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</si>
  <si>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</si>
  <si>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</si>
  <si>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</si>
  <si>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</si>
  <si>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</si>
  <si>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</si>
  <si>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</si>
  <si>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</si>
  <si>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</si>
  <si>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</si>
  <si>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</si>
  <si>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</si>
  <si>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</si>
  <si>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</si>
  <si>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</si>
  <si>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</si>
  <si>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</si>
  <si>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</si>
  <si>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</si>
  <si>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</si>
  <si>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</si>
  <si>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</si>
  <si>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</si>
  <si>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</si>
  <si>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</si>
  <si>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</si>
  <si>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</si>
  <si>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</si>
  <si>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</si>
  <si>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</si>
  <si>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</si>
  <si>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</si>
  <si>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</si>
  <si>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</si>
  <si>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</si>
  <si>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</si>
  <si>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</si>
  <si>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</si>
  <si>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</si>
  <si>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</si>
  <si>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</si>
  <si>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</si>
  <si>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</si>
  <si>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</si>
  <si>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</si>
  <si>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</si>
  <si>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</si>
  <si>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</si>
  <si>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</si>
  <si>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</si>
  <si>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</si>
  <si>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</si>
  <si>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</si>
  <si>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</si>
  <si>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</si>
  <si>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</si>
  <si>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</si>
  <si>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</si>
  <si>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</si>
  <si>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</si>
  <si>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</si>
  <si>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</si>
  <si>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</si>
  <si>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</si>
  <si>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</si>
  <si>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</si>
  <si>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</si>
  <si>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</si>
  <si>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</si>
  <si>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</si>
  <si>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</si>
  <si>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</si>
  <si>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</si>
  <si>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</si>
  <si>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</si>
  <si>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</si>
  <si>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</si>
  <si>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</si>
  <si>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</si>
  <si>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</si>
  <si>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</si>
  <si>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</si>
  <si>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</si>
  <si>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</si>
  <si>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</si>
  <si>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</si>
  <si>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</si>
  <si>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</si>
  <si>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</si>
  <si>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</si>
  <si>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</si>
  <si>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</si>
  <si>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</si>
  <si>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</si>
  <si>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</si>
  <si>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</si>
  <si>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</si>
  <si>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</si>
  <si>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</si>
  <si>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</si>
  <si>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</si>
  <si>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</si>
  <si>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</si>
  <si>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</si>
  <si>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</si>
  <si>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</si>
  <si>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</si>
  <si>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</si>
  <si>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</si>
  <si>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</si>
  <si>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</si>
  <si>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</si>
  <si>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</si>
  <si>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</si>
  <si>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</si>
  <si>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</si>
  <si>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</si>
  <si>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</si>
  <si>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</si>
  <si>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</si>
  <si>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</si>
  <si>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</si>
  <si>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</si>
  <si>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</si>
  <si>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</si>
  <si>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</si>
  <si>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</si>
  <si>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</si>
  <si>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</si>
  <si>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</si>
  <si>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</si>
  <si>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</si>
  <si>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</si>
  <si>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</si>
  <si>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</si>
  <si>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</si>
  <si>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</si>
  <si>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</si>
  <si>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</si>
  <si>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</si>
  <si>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</si>
  <si>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</si>
  <si>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</si>
  <si>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</si>
  <si>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</si>
  <si>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</si>
  <si>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</si>
  <si>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</si>
  <si>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</si>
  <si>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</si>
  <si>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</si>
  <si>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</si>
  <si>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</si>
  <si>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</si>
  <si>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</si>
  <si>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</si>
  <si>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</si>
  <si>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</si>
  <si>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</si>
  <si>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</si>
  <si>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</si>
  <si>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</si>
  <si>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</si>
  <si>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</si>
  <si>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</si>
  <si>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</si>
  <si>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</si>
  <si>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</si>
  <si>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</si>
  <si>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</si>
  <si>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</si>
  <si>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</si>
  <si>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</si>
  <si>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</si>
  <si>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</si>
  <si>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</si>
  <si>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</si>
  <si>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</si>
  <si>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</si>
  <si>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</si>
  <si>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</si>
  <si>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</si>
  <si>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</si>
  <si>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</si>
  <si>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</si>
  <si>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</si>
  <si>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</si>
  <si>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</si>
  <si>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</si>
  <si>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</si>
  <si>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</si>
  <si>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</si>
  <si>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</si>
  <si>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</si>
  <si>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</si>
  <si>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</si>
  <si>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</si>
  <si>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</si>
  <si>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</si>
  <si>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</si>
  <si>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</si>
  <si>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</si>
  <si>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</si>
  <si>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</si>
  <si>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</si>
  <si>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</si>
  <si>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</si>
  <si>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</si>
  <si>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</si>
  <si>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</si>
  <si>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</si>
  <si>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</si>
  <si>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</si>
  <si>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</si>
  <si>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</si>
  <si>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</si>
  <si>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</si>
  <si>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</si>
  <si>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</si>
  <si>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</si>
  <si>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</si>
  <si>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</si>
  <si>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</si>
  <si>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</si>
  <si>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</si>
  <si>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</si>
  <si>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</si>
  <si>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</si>
  <si>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</si>
  <si>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</si>
  <si>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</si>
  <si>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</si>
  <si>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</si>
  <si>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</si>
  <si>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</si>
  <si>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</si>
  <si>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</si>
  <si>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</si>
  <si>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</si>
  <si>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</si>
  <si>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</si>
  <si>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</si>
  <si>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</si>
  <si>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</si>
  <si>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</si>
  <si>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</si>
  <si>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</si>
  <si>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</si>
  <si>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</si>
  <si>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</si>
  <si>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</si>
  <si>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</si>
  <si>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</si>
  <si>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</si>
  <si>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</si>
  <si>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</si>
  <si>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</si>
  <si>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</si>
  <si>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</si>
  <si>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</si>
  <si>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</si>
  <si>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</si>
  <si>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</si>
  <si>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</si>
  <si>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</si>
  <si>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</si>
  <si>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</si>
  <si>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</si>
  <si>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</si>
  <si>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</si>
  <si>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</si>
  <si>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</si>
  <si>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</si>
  <si>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</si>
  <si>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</si>
  <si>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</si>
  <si>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</si>
  <si>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</si>
  <si>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</si>
  <si>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</si>
  <si>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</si>
  <si>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</si>
  <si>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</si>
  <si>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</si>
  <si>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</si>
  <si>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</si>
  <si>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</si>
  <si>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</si>
  <si>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</si>
  <si>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</si>
  <si>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</si>
  <si>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</si>
  <si>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</si>
  <si>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</si>
  <si>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</si>
  <si>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</si>
  <si>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</si>
  <si>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</si>
  <si>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</si>
  <si>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</si>
  <si>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</si>
  <si>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</si>
  <si>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</si>
  <si>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</si>
  <si>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</si>
  <si>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</si>
  <si>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</si>
  <si>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</si>
  <si>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</si>
  <si>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</si>
  <si>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</si>
  <si>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</si>
  <si>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</si>
  <si>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</si>
  <si>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</si>
  <si>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</si>
  <si>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</si>
  <si>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</si>
  <si>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</si>
  <si>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</si>
  <si>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</si>
  <si>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</si>
  <si>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</si>
  <si>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</si>
  <si>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</si>
  <si>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</si>
  <si>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</si>
  <si>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</si>
  <si>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</si>
  <si>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</si>
  <si>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</si>
  <si>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</si>
  <si>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</si>
  <si>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</si>
  <si>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</si>
  <si>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</si>
  <si>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</si>
  <si>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</si>
  <si>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</si>
  <si>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</si>
  <si>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</si>
  <si>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</si>
  <si>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</si>
  <si>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</si>
  <si>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</si>
  <si>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</si>
  <si>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</si>
  <si>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</si>
  <si>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</si>
  <si>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</si>
  <si>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</si>
  <si>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</si>
  <si>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</si>
  <si>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</si>
  <si>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</si>
  <si>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</si>
  <si>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</si>
  <si>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</si>
  <si>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</si>
  <si>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</si>
  <si>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</si>
  <si>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</si>
  <si>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</si>
  <si>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</si>
  <si>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</si>
  <si>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</si>
  <si>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</si>
  <si>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</si>
  <si>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</si>
  <si>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</si>
  <si>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</si>
  <si>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</si>
  <si>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</si>
  <si>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</si>
  <si>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</si>
  <si>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</si>
  <si>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</si>
  <si>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</si>
  <si>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</si>
  <si>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</si>
  <si>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</si>
  <si>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</si>
  <si>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</si>
  <si>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</si>
  <si>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</si>
  <si>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</si>
  <si>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</si>
  <si>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</si>
  <si>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</si>
  <si>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</si>
  <si>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</si>
  <si>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</si>
  <si>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</si>
  <si>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</si>
  <si>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</si>
  <si>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</si>
  <si>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</si>
  <si>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</si>
  <si>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</si>
  <si>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</si>
  <si>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</si>
  <si>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</si>
  <si>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</si>
  <si>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</si>
  <si>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</si>
  <si>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</si>
  <si>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</si>
  <si>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</si>
  <si>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</si>
  <si>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</si>
  <si>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</si>
  <si>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</si>
  <si>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</si>
  <si>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</si>
  <si>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</si>
  <si>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</si>
  <si>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</si>
  <si>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</si>
  <si>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</si>
  <si>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</si>
  <si>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</si>
  <si>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</si>
  <si>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</si>
  <si>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</si>
  <si>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</si>
  <si>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</si>
  <si>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</si>
  <si>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</si>
  <si>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</si>
  <si>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</si>
  <si>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</si>
  <si>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</si>
  <si>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</si>
  <si>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</si>
  <si>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</si>
  <si>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</si>
  <si>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</si>
  <si>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</si>
  <si>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</si>
  <si>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</si>
  <si>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</si>
  <si>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</si>
  <si>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</si>
  <si>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</si>
  <si>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</si>
  <si>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</si>
  <si>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</si>
  <si>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</si>
  <si>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</si>
  <si>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</si>
  <si>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</si>
  <si>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</si>
  <si>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</si>
  <si>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</si>
  <si>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</si>
  <si>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</si>
  <si>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</si>
  <si>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</si>
  <si>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</si>
  <si>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</si>
  <si>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</si>
  <si>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</si>
  <si>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</si>
  <si>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</si>
  <si>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</si>
  <si>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</si>
  <si>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</si>
  <si>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</si>
  <si>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</si>
  <si>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</si>
  <si>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</si>
  <si>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</si>
  <si>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</si>
  <si>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</si>
  <si>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</si>
  <si>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</si>
  <si>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</si>
  <si>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</si>
  <si>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</si>
  <si>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</si>
  <si>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</si>
  <si>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</si>
  <si>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</si>
  <si>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</si>
  <si>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</si>
  <si>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</si>
  <si>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</si>
  <si>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</si>
  <si>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</si>
  <si>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</si>
  <si>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</si>
  <si>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</si>
  <si>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</si>
  <si>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</si>
  <si>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</si>
  <si>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</si>
  <si>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</si>
  <si>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</si>
  <si>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</si>
  <si>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</si>
  <si>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</si>
  <si>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</si>
  <si>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</si>
  <si>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</si>
  <si>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</si>
  <si>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</si>
  <si>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</si>
  <si>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</si>
  <si>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</si>
  <si>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</si>
  <si>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</si>
  <si>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</si>
  <si>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</si>
  <si>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</si>
  <si>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</si>
  <si>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</si>
  <si>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</si>
  <si>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</si>
  <si>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</si>
  <si>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</si>
  <si>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</si>
  <si>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</si>
  <si>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</si>
  <si>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</si>
  <si>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</si>
  <si>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</si>
  <si>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</si>
  <si>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</si>
  <si>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</si>
  <si>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</si>
  <si>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</si>
  <si>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</si>
  <si>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</si>
  <si>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</si>
  <si>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</si>
  <si>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</si>
  <si>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</si>
  <si>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</si>
  <si>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</si>
  <si>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</si>
  <si>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</si>
  <si>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</si>
  <si>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</si>
  <si>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</si>
  <si>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</si>
  <si>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</si>
  <si>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</si>
  <si>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</si>
  <si>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</si>
  <si>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</si>
  <si>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</si>
  <si>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</si>
  <si>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</si>
  <si>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</si>
  <si>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</si>
  <si>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</si>
  <si>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</si>
  <si>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</si>
  <si>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</si>
  <si>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</si>
  <si>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</si>
  <si>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</si>
  <si>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</si>
  <si>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</si>
  <si>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</si>
  <si>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</si>
  <si>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</si>
  <si>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</si>
  <si>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</si>
  <si>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</si>
  <si>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</si>
  <si>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</si>
  <si>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</si>
  <si>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</si>
  <si>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</si>
  <si>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</si>
  <si>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</si>
  <si>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</si>
  <si>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</si>
  <si>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</si>
  <si>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</si>
  <si>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</si>
  <si>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</si>
  <si>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</si>
  <si>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</si>
  <si>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</si>
  <si>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</si>
  <si>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</si>
  <si>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</si>
  <si>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</si>
  <si>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</si>
  <si>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</si>
  <si>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</si>
  <si>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</si>
  <si>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</si>
  <si>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</si>
  <si>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</si>
  <si>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</si>
  <si>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</si>
  <si>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</si>
  <si>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</si>
  <si>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</si>
  <si>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</si>
  <si>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</si>
  <si>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</si>
  <si>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</si>
  <si>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</si>
  <si>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</si>
  <si>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</si>
  <si>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</si>
  <si>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</si>
  <si>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</si>
  <si>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</si>
  <si>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</si>
  <si>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</si>
  <si>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</si>
  <si>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</si>
  <si>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</si>
  <si>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</si>
  <si>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</si>
  <si>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</si>
  <si>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</si>
  <si>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</si>
  <si>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</si>
  <si>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</si>
  <si>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</si>
  <si>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</si>
  <si>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</si>
  <si>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</si>
  <si>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</si>
  <si>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</si>
  <si>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</si>
  <si>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</si>
  <si>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</si>
  <si>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</si>
  <si>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</si>
  <si>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</si>
  <si>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</si>
  <si>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</si>
  <si>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</si>
  <si>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</si>
  <si>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</si>
  <si>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</si>
  <si>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</si>
  <si>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</si>
  <si>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</si>
  <si>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</si>
  <si>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</si>
  <si>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</si>
  <si>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</si>
  <si>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</si>
  <si>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</si>
  <si>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</si>
  <si>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</si>
  <si>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</si>
  <si>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</si>
  <si>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</si>
  <si>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</si>
  <si>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</si>
  <si>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</si>
  <si>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</si>
  <si>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</si>
  <si>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</si>
  <si>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</si>
  <si>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</si>
  <si>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</si>
  <si>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</si>
  <si>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</si>
  <si>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</si>
  <si>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</si>
  <si>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</si>
  <si>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</si>
  <si>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</si>
  <si>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</si>
  <si>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</si>
  <si>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</si>
  <si>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</si>
  <si>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</si>
  <si>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</si>
  <si>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</si>
  <si>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</si>
  <si>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</si>
  <si>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</si>
  <si>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</si>
  <si>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</si>
  <si>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</si>
  <si>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</si>
  <si>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</si>
  <si>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</si>
  <si>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</si>
  <si>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</si>
  <si>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</si>
  <si>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</si>
  <si>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</si>
  <si>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</si>
  <si>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</si>
  <si>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</si>
  <si>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</si>
  <si>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</si>
  <si>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</si>
  <si>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</si>
  <si>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</si>
  <si>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</si>
  <si>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</si>
  <si>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</si>
  <si>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</si>
  <si>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</si>
  <si>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</si>
  <si>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</si>
  <si>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</si>
  <si>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</si>
  <si>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</si>
  <si>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</si>
  <si>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</si>
  <si>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</si>
  <si>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</si>
  <si>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</si>
  <si>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</si>
  <si>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</si>
  <si>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</si>
  <si>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</si>
  <si>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</si>
  <si>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</si>
  <si>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</si>
  <si>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</si>
  <si>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</si>
  <si>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</si>
  <si>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</si>
  <si>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</si>
  <si>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</si>
  <si>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</si>
  <si>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</si>
  <si>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</si>
  <si>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</si>
  <si>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</si>
  <si>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</si>
  <si>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</si>
  <si>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</si>
  <si>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</si>
  <si>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</si>
  <si>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</si>
  <si>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</si>
  <si>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</si>
  <si>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</si>
  <si>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</si>
  <si>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</si>
  <si>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</si>
  <si>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</si>
  <si>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</si>
  <si>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</si>
  <si>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</si>
  <si>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</si>
  <si>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</si>
  <si>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</si>
  <si>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</si>
  <si>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</si>
  <si>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</si>
  <si>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</si>
  <si>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</si>
  <si>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</si>
  <si>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</si>
  <si>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</si>
  <si>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</si>
  <si>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</si>
  <si>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</si>
  <si>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</si>
  <si>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</si>
  <si>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</si>
  <si>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</si>
  <si>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</si>
  <si>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</si>
  <si>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</si>
  <si>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</si>
  <si>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</si>
  <si>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</si>
  <si>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</si>
  <si>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</si>
  <si>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</si>
  <si>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</si>
  <si>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</si>
  <si>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</si>
  <si>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</si>
  <si>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</si>
  <si>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</si>
  <si>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</si>
  <si>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</si>
  <si>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</si>
  <si>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</si>
  <si>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</si>
  <si>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</si>
  <si>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</si>
  <si>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</si>
  <si>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</si>
  <si>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</si>
  <si>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</si>
  <si>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</si>
  <si>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</si>
  <si>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</si>
  <si>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</si>
  <si>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</si>
  <si>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</si>
  <si>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</si>
  <si>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</si>
  <si>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</si>
  <si>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</si>
  <si>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</si>
  <si>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</si>
  <si>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</si>
  <si>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</si>
  <si>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</si>
  <si>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</si>
  <si>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</si>
  <si>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</si>
  <si>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</si>
  <si>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</si>
  <si>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</si>
  <si>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</si>
  <si>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</si>
  <si>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</si>
  <si>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</si>
  <si>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</si>
  <si>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</si>
  <si>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</si>
  <si>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</si>
  <si>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</si>
  <si>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</si>
  <si>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</si>
  <si>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</si>
  <si>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</si>
  <si>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</si>
  <si>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</si>
  <si>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</si>
  <si>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</si>
  <si>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</si>
  <si>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</si>
  <si>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</si>
  <si>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</si>
  <si>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</si>
  <si>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</si>
  <si>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</si>
  <si>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</si>
  <si>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</si>
  <si>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</si>
  <si>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</si>
  <si>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</si>
  <si>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</si>
  <si>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</si>
  <si>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</si>
  <si>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</si>
  <si>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</si>
  <si>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</si>
  <si>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</si>
  <si>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</si>
  <si>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</si>
  <si>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</si>
  <si>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</si>
  <si>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</si>
  <si>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</si>
  <si>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</si>
  <si>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</si>
  <si>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</si>
  <si>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</si>
  <si>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</si>
  <si>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</si>
  <si>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</si>
  <si>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</si>
  <si>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</si>
  <si>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</si>
  <si>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</si>
  <si>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</si>
  <si>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</si>
  <si>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</si>
  <si>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</si>
  <si>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</si>
  <si>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</si>
  <si>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</si>
  <si>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</si>
  <si>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</si>
  <si>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</si>
  <si>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</si>
  <si>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</si>
  <si>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</si>
  <si>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</si>
  <si>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</si>
  <si>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</si>
  <si>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</si>
  <si>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</si>
  <si>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</si>
  <si>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</si>
  <si>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</si>
  <si>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</si>
  <si>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</si>
  <si>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</si>
  <si>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</si>
  <si>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</si>
  <si>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</si>
  <si>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</si>
  <si>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</si>
  <si>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</si>
  <si>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</si>
  <si>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</si>
  <si>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</si>
  <si>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</si>
  <si>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</si>
  <si>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</si>
  <si>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</si>
  <si>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</si>
  <si>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</si>
  <si>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</si>
  <si>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</si>
  <si>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</si>
  <si>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</si>
  <si>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</si>
  <si>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</si>
  <si>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</si>
  <si>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</si>
  <si>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</si>
  <si>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</si>
  <si>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</si>
  <si>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</si>
  <si>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</si>
  <si>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</si>
  <si>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</si>
  <si>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</si>
  <si>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</si>
  <si>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</si>
  <si>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</si>
  <si>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</si>
  <si>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</si>
  <si>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</si>
  <si>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</si>
  <si>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</si>
  <si>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</si>
  <si>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</si>
  <si>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</si>
  <si>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</si>
  <si>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</si>
  <si>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</si>
  <si>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</si>
  <si>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</si>
  <si>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</si>
  <si>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</si>
  <si>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</si>
  <si>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</si>
  <si>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</si>
  <si>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</si>
  <si>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</si>
  <si>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</si>
  <si>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</si>
  <si>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</si>
  <si>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</si>
  <si>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</si>
  <si>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</si>
  <si>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</si>
  <si>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</si>
  <si>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</si>
  <si>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</si>
  <si>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</si>
  <si>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</si>
  <si>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</si>
  <si>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</si>
  <si>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</si>
  <si>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</si>
  <si>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</si>
  <si>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</si>
  <si>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</si>
  <si>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</si>
  <si>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</si>
  <si>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</si>
  <si>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</si>
  <si>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</si>
  <si>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</si>
  <si>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</si>
  <si>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</si>
  <si>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</si>
  <si>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</si>
  <si>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</si>
  <si>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</si>
  <si>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</si>
  <si>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</si>
  <si>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</si>
  <si>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</si>
  <si>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</si>
  <si>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</si>
  <si>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</si>
  <si>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</si>
  <si>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</si>
  <si>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</si>
  <si>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</si>
  <si>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</si>
  <si>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</si>
  <si>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</si>
  <si>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</si>
  <si>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</si>
  <si>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</si>
  <si>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</si>
  <si>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</si>
  <si>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</si>
  <si>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</si>
  <si>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</si>
  <si>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</si>
  <si>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</si>
  <si>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</si>
  <si>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</si>
  <si>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</si>
  <si>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</si>
  <si>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</si>
  <si>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</si>
  <si>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</si>
  <si>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</si>
  <si>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</si>
  <si>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</si>
  <si>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</si>
  <si>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</si>
  <si>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</si>
  <si>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</si>
  <si>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</si>
  <si>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</si>
  <si>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</si>
  <si>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</si>
  <si>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</si>
  <si>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</si>
  <si>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</si>
  <si>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</si>
  <si>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</si>
  <si>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</si>
  <si>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</si>
  <si>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</si>
  <si>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</si>
  <si>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</si>
  <si>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</si>
  <si>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</si>
  <si>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</si>
  <si>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</si>
  <si>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</si>
  <si>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</si>
  <si>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</si>
  <si>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</si>
  <si>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</si>
  <si>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</si>
  <si>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</si>
  <si>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</si>
  <si>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</si>
  <si>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</si>
  <si>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</si>
  <si>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</si>
  <si>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</si>
  <si>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</si>
  <si>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</si>
  <si>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</si>
  <si>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</si>
  <si>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</si>
  <si>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</si>
  <si>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</si>
  <si>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</si>
  <si>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</si>
  <si>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</si>
  <si>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</si>
  <si>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</si>
  <si>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</si>
  <si>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</si>
  <si>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</si>
  <si>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</si>
  <si>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</si>
  <si>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</si>
  <si>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</si>
  <si>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</si>
  <si>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</si>
  <si>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</si>
  <si>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</si>
  <si>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</si>
  <si>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</si>
  <si>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</si>
  <si>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</si>
  <si>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</si>
  <si>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</si>
  <si>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</si>
  <si>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</si>
  <si>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</si>
  <si>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</si>
  <si>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</si>
  <si>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</si>
  <si>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</si>
  <si>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</si>
  <si>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</si>
  <si>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</si>
  <si>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</si>
  <si>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</si>
  <si>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</si>
  <si>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</si>
  <si>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</si>
  <si>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</si>
  <si>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</si>
  <si>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</si>
  <si>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</si>
  <si>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</si>
  <si>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</si>
  <si>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</si>
  <si>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</si>
  <si>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</si>
  <si>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</si>
  <si>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</si>
  <si>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</si>
  <si>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</si>
  <si>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</si>
  <si>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</si>
  <si>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</si>
  <si>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</si>
  <si>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</si>
  <si>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</si>
  <si>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</si>
  <si>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</si>
  <si>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</si>
  <si>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</si>
  <si>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</si>
  <si>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</si>
  <si>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</si>
  <si>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</si>
  <si>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</si>
  <si>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</si>
  <si>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</si>
  <si>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</si>
  <si>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</si>
  <si>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</si>
  <si>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</si>
  <si>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</si>
  <si>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</si>
  <si>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</si>
  <si>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</si>
  <si>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</si>
  <si>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</si>
  <si>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</si>
  <si>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</si>
  <si>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</si>
  <si>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</si>
  <si>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</si>
  <si>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</si>
  <si>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</si>
  <si>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</si>
  <si>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</si>
  <si>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</si>
  <si>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</si>
  <si>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</si>
  <si>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</si>
  <si>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</si>
  <si>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</si>
  <si>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</si>
  <si>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</si>
  <si>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</si>
  <si>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</si>
  <si>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</si>
  <si>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</si>
  <si>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</si>
  <si>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</si>
  <si>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</si>
  <si>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</si>
  <si>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</si>
  <si>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</si>
  <si>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</si>
  <si>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</si>
  <si>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</si>
  <si>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</si>
  <si>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</si>
  <si>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</si>
  <si>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</si>
  <si>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</si>
  <si>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</si>
  <si>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</si>
  <si>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</si>
  <si>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</si>
  <si>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</si>
  <si>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</si>
  <si>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</si>
  <si>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</si>
  <si>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</si>
  <si>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</si>
  <si>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</si>
  <si>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</si>
  <si>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</si>
  <si>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</si>
  <si>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</si>
  <si>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</si>
  <si>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</si>
  <si>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</si>
  <si>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</si>
  <si>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</si>
  <si>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</si>
  <si>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</si>
  <si>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</si>
  <si>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</si>
  <si>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</si>
  <si>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</si>
  <si>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</si>
  <si>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</si>
  <si>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</si>
  <si>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</si>
  <si>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</si>
  <si>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</si>
  <si>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</si>
  <si>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</si>
  <si>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</si>
  <si>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</si>
  <si>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</si>
  <si>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</si>
  <si>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</si>
  <si>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</si>
  <si>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</si>
  <si>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</si>
  <si>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</si>
  <si>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</si>
  <si>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</si>
  <si>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</si>
  <si>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</si>
  <si>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</si>
  <si>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</si>
  <si>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</si>
  <si>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</si>
  <si>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</si>
  <si>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</si>
  <si>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</si>
  <si>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</si>
  <si>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</si>
  <si>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</si>
  <si>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</si>
  <si>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</si>
  <si>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</si>
  <si>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</si>
  <si>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</si>
  <si>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</si>
  <si>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</si>
  <si>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</si>
  <si>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</si>
  <si>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</si>
  <si>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</si>
  <si>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</si>
  <si>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</si>
  <si>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</si>
  <si>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</si>
  <si>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</si>
  <si>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</si>
  <si>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</si>
  <si>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</si>
  <si>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</si>
  <si>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</si>
  <si>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</si>
  <si>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</si>
  <si>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</si>
  <si>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</si>
  <si>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</si>
  <si>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</si>
  <si>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</si>
  <si>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</si>
  <si>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</si>
  <si>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</si>
  <si>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</si>
  <si>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</si>
  <si>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</si>
  <si>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</si>
  <si>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</si>
  <si>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</si>
  <si>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</si>
  <si>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</si>
  <si>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</si>
  <si>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</si>
  <si>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</si>
  <si>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</si>
  <si>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</si>
  <si>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</si>
  <si>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</si>
  <si>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</si>
  <si>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</si>
  <si>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</si>
  <si>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</si>
  <si>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</si>
  <si>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</si>
  <si>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</si>
  <si>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</si>
  <si>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</si>
  <si>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</si>
  <si>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</si>
  <si>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</si>
  <si>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</si>
  <si>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</si>
  <si>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</si>
  <si>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</si>
  <si>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</si>
  <si>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</si>
  <si>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</si>
  <si>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</si>
  <si>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</si>
  <si>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</si>
  <si>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</si>
  <si>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</si>
  <si>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</si>
  <si>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</si>
  <si>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</si>
  <si>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</si>
  <si>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</si>
  <si>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</si>
  <si>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</si>
  <si>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</si>
  <si>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</si>
  <si>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</si>
  <si>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</si>
  <si>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</si>
  <si>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</si>
  <si>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</si>
  <si>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</si>
  <si>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</si>
  <si>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</si>
  <si>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</si>
  <si>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</si>
  <si>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</si>
  <si>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</si>
  <si>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</si>
  <si>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</si>
  <si>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</si>
  <si>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</si>
  <si>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</si>
  <si>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</si>
  <si>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</si>
  <si>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</si>
  <si>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</si>
  <si>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</si>
  <si>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</si>
  <si>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</si>
  <si>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</si>
  <si>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</si>
  <si>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</si>
  <si>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</si>
  <si>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</si>
  <si>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</si>
  <si>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</si>
  <si>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</si>
  <si>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</si>
  <si>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</si>
  <si>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</si>
  <si>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</si>
  <si>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</si>
  <si>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</si>
  <si>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</si>
  <si>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</si>
  <si>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</si>
  <si>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</si>
  <si>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</si>
  <si>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</si>
  <si>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</si>
  <si>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</si>
  <si>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</si>
  <si>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</si>
  <si>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</si>
  <si>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</si>
  <si>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</si>
  <si>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</si>
  <si>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</si>
  <si>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</si>
  <si>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</si>
  <si>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</si>
  <si>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</si>
  <si>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</si>
  <si>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</si>
  <si>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</si>
  <si>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</si>
  <si>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</si>
  <si>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</si>
  <si>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</si>
  <si>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</si>
  <si>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</si>
  <si>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</si>
  <si>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</si>
  <si>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</si>
  <si>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</si>
  <si>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</si>
  <si>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</si>
  <si>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</si>
  <si>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</si>
  <si>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</si>
  <si>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</si>
  <si>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</si>
  <si>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</si>
  <si>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</si>
  <si>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</si>
  <si>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</si>
  <si>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</si>
  <si>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</si>
  <si>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</si>
  <si>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</si>
  <si>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</si>
  <si>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</si>
  <si>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</si>
  <si>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</si>
  <si>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</si>
  <si>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</si>
  <si>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</si>
  <si>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</si>
  <si>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</si>
  <si>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</si>
  <si>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</si>
  <si>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</si>
  <si>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</si>
  <si>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</si>
  <si>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</si>
  <si>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</si>
  <si>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</si>
  <si>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</si>
  <si>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</si>
  <si>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</si>
  <si>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</si>
  <si>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</si>
  <si>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</si>
  <si>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</si>
  <si>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</si>
  <si>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</si>
  <si>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</si>
  <si>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</si>
  <si>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</si>
  <si>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</si>
  <si>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</si>
  <si>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</si>
  <si>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</si>
  <si>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</si>
  <si>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</si>
  <si>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</si>
  <si>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</si>
  <si>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</si>
  <si>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</si>
  <si>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</si>
  <si>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</si>
  <si>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</si>
  <si>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</si>
  <si>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</si>
  <si>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</si>
  <si>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</si>
  <si>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</si>
  <si>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</si>
  <si>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</si>
  <si>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</si>
  <si>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</si>
  <si>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</si>
  <si>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</si>
  <si>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</si>
  <si>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</si>
  <si>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</si>
  <si>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</si>
  <si>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</si>
  <si>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</si>
  <si>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</si>
  <si>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</si>
  <si>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</si>
  <si>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</si>
  <si>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</si>
  <si>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</si>
  <si>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</si>
  <si>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</si>
  <si>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</si>
  <si>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</si>
  <si>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</si>
  <si>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</si>
  <si>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</si>
  <si>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</si>
  <si>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</si>
  <si>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</si>
  <si>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</si>
  <si>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</si>
  <si>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</si>
  <si>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</si>
  <si>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</si>
  <si>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</si>
  <si>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</si>
  <si>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</si>
  <si>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</si>
  <si>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</si>
  <si>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</si>
  <si>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</si>
  <si>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</si>
  <si>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</si>
  <si>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</si>
  <si>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</si>
  <si>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</si>
  <si>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</si>
  <si>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</si>
  <si>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</si>
  <si>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</si>
  <si>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</si>
  <si>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</si>
  <si>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</si>
  <si>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</si>
  <si>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</si>
  <si>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</si>
  <si>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</si>
  <si>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</si>
  <si>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</si>
  <si>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</si>
  <si>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</si>
  <si>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</si>
  <si>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</si>
  <si>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</si>
  <si>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</si>
  <si>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</si>
  <si>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</si>
  <si>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</si>
  <si>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</si>
  <si>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</si>
  <si>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</si>
  <si>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</si>
  <si>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</si>
  <si>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</si>
  <si>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</si>
  <si>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</si>
  <si>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</si>
  <si>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</si>
  <si>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</si>
  <si>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</si>
  <si>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</si>
  <si>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</si>
  <si>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</si>
  <si>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</si>
  <si>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</si>
  <si>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</si>
  <si>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</si>
  <si>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</si>
  <si>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</si>
  <si>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</si>
  <si>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</si>
  <si>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</si>
  <si>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</si>
  <si>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</si>
  <si>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</si>
  <si>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</si>
  <si>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</si>
  <si>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</si>
  <si>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</si>
  <si>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</si>
  <si>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</si>
  <si>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</si>
  <si>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</si>
  <si>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</si>
  <si>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</si>
  <si>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</si>
  <si>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</si>
  <si>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</si>
  <si>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</si>
  <si>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</si>
  <si>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</si>
  <si>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</si>
  <si>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</si>
  <si>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</si>
  <si>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</si>
  <si>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</si>
  <si>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</si>
  <si>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</si>
  <si>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</si>
  <si>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</si>
  <si>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</si>
  <si>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</si>
  <si>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</si>
  <si>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</si>
  <si>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</si>
  <si>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</si>
  <si>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</si>
  <si>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</si>
  <si>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</si>
  <si>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</si>
  <si>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</si>
  <si>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</si>
  <si>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</si>
  <si>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</si>
  <si>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</si>
  <si>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</si>
  <si>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</si>
  <si>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</si>
  <si>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</si>
  <si>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</si>
  <si>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</si>
  <si>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</si>
  <si>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</si>
  <si>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</si>
  <si>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</si>
  <si>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</si>
  <si>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</si>
  <si>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</si>
  <si>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</si>
  <si>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</si>
  <si>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</si>
  <si>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</si>
  <si>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</si>
  <si>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</si>
  <si>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</si>
  <si>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</si>
  <si>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</si>
  <si>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</si>
  <si>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</si>
  <si>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</si>
  <si>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</si>
  <si>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</si>
  <si>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</si>
  <si>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</si>
  <si>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</si>
  <si>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</si>
  <si>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</si>
  <si>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</si>
  <si>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</si>
  <si>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</si>
  <si>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</si>
  <si>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</si>
  <si>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</si>
  <si>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</si>
  <si>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</si>
  <si>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</si>
  <si>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</si>
  <si>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</si>
  <si>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</si>
  <si>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</si>
  <si>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</si>
  <si>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</si>
  <si>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</si>
  <si>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</si>
  <si>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</si>
  <si>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</si>
  <si>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</si>
  <si>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</si>
  <si>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</si>
  <si>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</si>
  <si>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</si>
  <si>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</si>
  <si>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</si>
  <si>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</si>
  <si>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</si>
  <si>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</si>
  <si>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</si>
  <si>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</si>
  <si>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</si>
  <si>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</si>
  <si>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</si>
  <si>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</si>
  <si>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</si>
  <si>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</si>
  <si>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</si>
  <si>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</si>
  <si>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</si>
  <si>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</si>
  <si>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</si>
  <si>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</si>
  <si>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</si>
  <si>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</si>
  <si>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</si>
  <si>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</si>
  <si>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</si>
  <si>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</si>
  <si>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</si>
  <si>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</si>
  <si>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</si>
  <si>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</si>
  <si>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</si>
  <si>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</si>
  <si>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</si>
  <si>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</si>
  <si>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</si>
  <si>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</si>
  <si>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</si>
  <si>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</si>
  <si>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</si>
  <si>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</si>
  <si>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</si>
  <si>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</si>
  <si>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</si>
  <si>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</si>
  <si>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</si>
  <si>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</si>
  <si>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</si>
  <si>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</si>
  <si>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</si>
  <si>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</si>
  <si>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</si>
  <si>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</si>
  <si>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</si>
  <si>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</si>
  <si>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</si>
  <si>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</si>
  <si>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</si>
  <si>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</si>
  <si>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</si>
  <si>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</si>
  <si>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</si>
  <si>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</si>
  <si>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</si>
  <si>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</si>
  <si>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</si>
  <si>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</si>
  <si>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</si>
  <si>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</si>
  <si>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</si>
  <si>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</si>
  <si>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</si>
  <si>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</si>
  <si>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</si>
  <si>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</si>
  <si>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</si>
  <si>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</si>
  <si>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</si>
  <si>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</si>
  <si>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</si>
  <si>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</si>
  <si>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</si>
  <si>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</si>
  <si>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</si>
  <si>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</si>
  <si>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</si>
  <si>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</si>
  <si>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</si>
  <si>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</si>
  <si>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</si>
  <si>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</si>
  <si>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</si>
  <si>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</si>
  <si>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</si>
  <si>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</si>
  <si>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</si>
  <si>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</si>
  <si>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</si>
  <si>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</si>
  <si>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</si>
  <si>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</si>
  <si>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</si>
  <si>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</si>
  <si>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</si>
  <si>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</si>
  <si>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</si>
  <si>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</si>
  <si>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</si>
  <si>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</si>
  <si>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</si>
  <si>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</si>
  <si>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</si>
  <si>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</si>
  <si>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</si>
  <si>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</si>
  <si>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</si>
  <si>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</si>
  <si>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</si>
  <si>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</si>
  <si>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</si>
  <si>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</si>
  <si>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</si>
  <si>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</si>
  <si>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</si>
  <si>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</si>
  <si>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</si>
  <si>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</si>
  <si>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</si>
  <si>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</si>
  <si>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</si>
  <si>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</si>
  <si>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</si>
  <si>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</si>
  <si>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</si>
  <si>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</si>
  <si>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</si>
  <si>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</si>
  <si>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</si>
  <si>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</si>
  <si>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</si>
  <si>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</si>
  <si>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</si>
  <si>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</si>
  <si>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</si>
  <si>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</si>
  <si>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</si>
  <si>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</si>
  <si>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</si>
  <si>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</si>
  <si>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</si>
  <si>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</si>
  <si>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</si>
  <si>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</si>
  <si>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</si>
  <si>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</si>
  <si>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</si>
  <si>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</si>
  <si>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</si>
  <si>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</si>
  <si>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</si>
  <si>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</si>
  <si>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</si>
  <si>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</si>
  <si>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</si>
  <si>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</si>
  <si>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</si>
  <si>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</si>
  <si>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</si>
  <si>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</si>
  <si>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</si>
  <si>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</si>
  <si>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</si>
  <si>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</si>
  <si>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</si>
  <si>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</si>
  <si>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</si>
  <si>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</si>
  <si>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</si>
  <si>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</si>
  <si>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</si>
  <si>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</si>
  <si>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</si>
  <si>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</si>
  <si>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</si>
  <si>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</si>
  <si>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</si>
  <si>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</si>
  <si>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</si>
  <si>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</si>
  <si>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</si>
  <si>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</si>
  <si>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</si>
  <si>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</si>
  <si>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</si>
  <si>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</si>
  <si>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</si>
  <si>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</si>
  <si>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</si>
  <si>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</si>
  <si>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</si>
  <si>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</si>
  <si>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</si>
  <si>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</si>
  <si>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</si>
  <si>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</si>
  <si>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</si>
  <si>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</si>
  <si>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</si>
  <si>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</si>
  <si>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</si>
  <si>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</si>
  <si>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</si>
  <si>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</si>
  <si>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</si>
  <si>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</si>
  <si>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</si>
  <si>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</si>
  <si>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</si>
  <si>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</si>
  <si>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</si>
  <si>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</si>
  <si>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</si>
  <si>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</si>
  <si>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</si>
  <si>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</si>
  <si>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</si>
  <si>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</si>
  <si>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</si>
  <si>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</si>
  <si>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</si>
  <si>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</si>
  <si>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</si>
  <si>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</si>
  <si>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</si>
  <si>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</si>
  <si>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</si>
  <si>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</si>
  <si>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</si>
  <si>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</si>
  <si>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</si>
  <si>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</si>
  <si>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</si>
  <si>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</si>
  <si>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</si>
  <si>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</si>
  <si>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</si>
  <si>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</si>
  <si>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</si>
  <si>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</si>
  <si>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</si>
  <si>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</si>
  <si>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</si>
  <si>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</si>
  <si>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</si>
  <si>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</si>
  <si>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</si>
  <si>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</si>
  <si>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</si>
  <si>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</si>
  <si>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</si>
  <si>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</si>
  <si>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</si>
  <si>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</si>
  <si>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</si>
  <si>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</si>
  <si>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</si>
  <si>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</si>
  <si>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</si>
  <si>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</si>
  <si>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</si>
  <si>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</si>
  <si>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</si>
  <si>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</si>
  <si>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</si>
  <si>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</si>
  <si>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</si>
  <si>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</si>
  <si>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</si>
  <si>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</si>
  <si>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</si>
  <si>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</si>
  <si>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</si>
  <si>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</si>
  <si>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</si>
  <si>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</si>
  <si>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</si>
  <si>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</si>
  <si>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</si>
  <si>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</si>
  <si>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</si>
  <si>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</si>
  <si>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</si>
  <si>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</si>
  <si>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</si>
  <si>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</si>
  <si>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</si>
  <si>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</si>
  <si>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</si>
  <si>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</si>
  <si>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</si>
  <si>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</si>
  <si>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</si>
  <si>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</si>
  <si>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</si>
  <si>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</si>
  <si>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</si>
  <si>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</si>
  <si>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</si>
  <si>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</si>
  <si>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</si>
  <si>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</si>
  <si>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</si>
  <si>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</si>
  <si>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</si>
  <si>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</si>
  <si>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</si>
  <si>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</si>
  <si>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</si>
  <si>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</si>
  <si>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</si>
  <si>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</si>
  <si>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</si>
  <si>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</si>
  <si>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</si>
  <si>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</si>
  <si>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</si>
  <si>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</si>
  <si>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</si>
  <si>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</si>
  <si>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</si>
  <si>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</si>
  <si>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</si>
  <si>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</si>
  <si>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</si>
  <si>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</si>
  <si>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</si>
  <si>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</si>
  <si>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</si>
  <si>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</si>
  <si>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</si>
  <si>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</si>
  <si>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</si>
  <si>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</si>
  <si>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</si>
  <si>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</si>
  <si>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</si>
  <si>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</si>
  <si>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</si>
  <si>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</si>
  <si>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</si>
  <si>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</si>
  <si>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</si>
  <si>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</si>
  <si>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</si>
  <si>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</si>
  <si>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</si>
  <si>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</si>
  <si>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</si>
  <si>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</si>
  <si>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</si>
  <si>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</si>
  <si>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</si>
  <si>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</si>
  <si>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</si>
  <si>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</si>
  <si>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</si>
  <si>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</si>
  <si>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</si>
  <si>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</si>
  <si>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</si>
  <si>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</si>
  <si>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</si>
  <si>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</si>
  <si>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</si>
  <si>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</si>
  <si>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</si>
  <si>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</si>
  <si>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</si>
  <si>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</si>
  <si>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</si>
  <si>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</si>
  <si>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</si>
  <si>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</si>
  <si>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</si>
  <si>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</si>
  <si>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</si>
  <si>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</si>
  <si>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</si>
  <si>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</si>
  <si>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</si>
  <si>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</si>
  <si>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</si>
  <si>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</si>
  <si>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</si>
  <si>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</si>
  <si>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</si>
  <si>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</si>
  <si>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</si>
  <si>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</si>
  <si>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</si>
  <si>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</si>
  <si>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</si>
  <si>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</si>
  <si>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</si>
  <si>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</si>
  <si>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</si>
  <si>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</si>
  <si>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</si>
  <si>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</si>
  <si>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</si>
  <si>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</si>
  <si>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</si>
  <si>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</si>
  <si>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</si>
  <si>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</si>
  <si>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</si>
  <si>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</si>
  <si>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</si>
  <si>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</si>
  <si>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</si>
  <si>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</si>
  <si>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</si>
  <si>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</si>
  <si>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</si>
  <si>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</si>
  <si>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</si>
  <si>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</si>
  <si>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</si>
  <si>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</si>
  <si>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</si>
  <si>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</si>
  <si>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</si>
  <si>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</si>
  <si>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</si>
  <si>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</si>
  <si>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</si>
  <si>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</si>
  <si>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</si>
  <si>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</si>
  <si>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</si>
  <si>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</si>
  <si>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</si>
  <si>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</si>
  <si>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</si>
  <si>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</si>
  <si>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</si>
  <si>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</si>
  <si>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</si>
  <si>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</si>
  <si>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</si>
  <si>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</si>
  <si>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</si>
  <si>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</si>
  <si>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</si>
  <si>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</si>
  <si>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</si>
  <si>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</si>
  <si>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</si>
  <si>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</si>
  <si>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</si>
  <si>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</si>
  <si>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</si>
  <si>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</si>
  <si>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</si>
  <si>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</si>
  <si>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</si>
  <si>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</si>
  <si>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</si>
  <si>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</si>
  <si>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</si>
  <si>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</si>
  <si>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</si>
  <si>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</si>
  <si>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</si>
  <si>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</si>
  <si>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</si>
  <si>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</si>
  <si>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</si>
  <si>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</si>
  <si>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</si>
  <si>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</si>
  <si>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</si>
  <si>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</si>
  <si>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</si>
  <si>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</si>
  <si>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</si>
  <si>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</si>
  <si>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</si>
  <si>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</si>
  <si>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</si>
  <si>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</si>
  <si>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</si>
  <si>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</si>
  <si>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</si>
  <si>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</si>
  <si>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</si>
  <si>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</si>
  <si>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</si>
  <si>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</si>
  <si>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</si>
  <si>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</si>
  <si>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</si>
  <si>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</si>
  <si>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</si>
  <si>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</si>
  <si>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</si>
  <si>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</si>
  <si>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</si>
  <si>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</si>
  <si>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</si>
  <si>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</si>
  <si>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</si>
  <si>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</si>
  <si>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</si>
  <si>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</si>
  <si>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</si>
  <si>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</si>
  <si>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</si>
  <si>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</si>
  <si>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</si>
  <si>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</si>
  <si>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</si>
  <si>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</si>
  <si>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</si>
  <si>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</si>
  <si>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</si>
  <si>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</si>
  <si>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</si>
  <si>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</si>
  <si>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</si>
  <si>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</si>
  <si>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</si>
  <si>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</si>
  <si>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</si>
  <si>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</si>
  <si>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</si>
  <si>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</si>
  <si>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</si>
  <si>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</si>
  <si>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</si>
  <si>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</si>
  <si>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</si>
  <si>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</si>
  <si>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</si>
  <si>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</si>
  <si>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</si>
  <si>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</si>
  <si>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</si>
  <si>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</si>
  <si>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</si>
  <si>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</si>
  <si>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</si>
  <si>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</si>
  <si>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</si>
  <si>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</si>
  <si>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</si>
  <si>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</si>
  <si>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</si>
  <si>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</si>
  <si>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</si>
  <si>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</si>
  <si>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</si>
  <si>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</si>
  <si>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</si>
  <si>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</si>
  <si>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</si>
  <si>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</si>
  <si>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</si>
  <si>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</si>
  <si>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</si>
  <si>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</si>
  <si>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</si>
  <si>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</si>
  <si>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</si>
  <si>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</si>
  <si>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</si>
  <si>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</si>
  <si>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</si>
  <si>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</si>
  <si>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</si>
  <si>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</si>
  <si>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</si>
  <si>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</si>
  <si>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</si>
  <si>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</si>
  <si>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</si>
  <si>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</si>
  <si>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</si>
  <si>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</si>
  <si>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</si>
  <si>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</si>
  <si>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</si>
  <si>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</si>
  <si>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</si>
  <si>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</si>
  <si>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</si>
  <si>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</si>
  <si>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</si>
  <si>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</si>
  <si>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</si>
  <si>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</si>
  <si>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</si>
  <si>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</si>
  <si>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</si>
  <si>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</si>
  <si>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</si>
  <si>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</si>
  <si>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</si>
  <si>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</si>
  <si>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</si>
  <si>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</si>
  <si>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</si>
  <si>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</si>
  <si>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</si>
  <si>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</si>
  <si>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</si>
  <si>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</si>
  <si>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</si>
  <si>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</si>
  <si>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</si>
  <si>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</si>
  <si>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</si>
  <si>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</si>
  <si>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</si>
  <si>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</si>
  <si>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</si>
  <si>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</si>
  <si>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</si>
  <si>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</si>
  <si>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</si>
  <si>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</si>
  <si>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</si>
  <si>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</si>
  <si>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</si>
  <si>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</si>
  <si>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</si>
  <si>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</si>
  <si>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</si>
  <si>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</si>
  <si>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</si>
  <si>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</si>
  <si>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</si>
  <si>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</si>
  <si>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</si>
  <si>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</si>
  <si>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</si>
  <si>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</si>
  <si>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</si>
  <si>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</si>
  <si>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</si>
  <si>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</si>
  <si>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</si>
  <si>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</si>
  <si>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</si>
  <si>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</si>
  <si>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</si>
  <si>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</si>
  <si>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</si>
  <si>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</si>
  <si>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</si>
  <si>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</si>
  <si>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</si>
  <si>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</si>
  <si>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</si>
  <si>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</si>
  <si>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</si>
  <si>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</si>
  <si>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</si>
  <si>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</si>
  <si>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</si>
  <si>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</si>
  <si>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</si>
  <si>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</si>
  <si>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</si>
  <si>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</si>
  <si>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</si>
  <si>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</si>
  <si>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</si>
  <si>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</si>
  <si>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</si>
  <si>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</si>
  <si>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</si>
  <si>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</si>
  <si>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</si>
  <si>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</si>
  <si>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</si>
  <si>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</si>
  <si>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</si>
  <si>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</si>
  <si>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</si>
  <si>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</si>
  <si>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</si>
  <si>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</si>
  <si>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</si>
  <si>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</si>
  <si>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</si>
  <si>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</si>
  <si>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</si>
  <si>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</si>
  <si>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</si>
  <si>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</si>
  <si>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</si>
  <si>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</si>
  <si>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</si>
  <si>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</si>
  <si>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</si>
  <si>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</si>
  <si>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</si>
  <si>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</si>
  <si>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</si>
  <si>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</si>
  <si>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</si>
  <si>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</si>
  <si>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</si>
  <si>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</si>
  <si>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</si>
  <si>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</si>
  <si>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</si>
  <si>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</si>
  <si>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</si>
  <si>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</si>
  <si>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</si>
  <si>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</si>
  <si>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</si>
  <si>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</si>
  <si>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</si>
  <si>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</si>
  <si>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</si>
  <si>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</si>
  <si>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</si>
  <si>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</si>
  <si>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</si>
  <si>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</si>
  <si>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</si>
  <si>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</si>
  <si>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</si>
  <si>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</si>
  <si>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</si>
  <si>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</si>
  <si>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</si>
  <si>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</si>
  <si>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</si>
  <si>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</si>
  <si>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</si>
  <si>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</si>
  <si>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</si>
  <si>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</si>
  <si>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</si>
  <si>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</si>
  <si>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</si>
  <si>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</si>
  <si>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</si>
  <si>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</si>
  <si>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</si>
  <si>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</si>
  <si>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</si>
  <si>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</si>
  <si>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</si>
  <si>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</si>
  <si>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</si>
  <si>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</si>
  <si>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</si>
  <si>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</si>
  <si>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</si>
  <si>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</si>
  <si>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</si>
  <si>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</si>
  <si>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</si>
  <si>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</si>
  <si>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</si>
  <si>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</si>
  <si>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</si>
  <si>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</si>
  <si>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</si>
  <si>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</si>
  <si>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</si>
  <si>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</si>
  <si>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</si>
  <si>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</si>
  <si>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</si>
  <si>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</si>
  <si>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</si>
  <si>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</si>
  <si>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</si>
  <si>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</si>
  <si>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</si>
  <si>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</si>
  <si>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</si>
  <si>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</si>
  <si>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</si>
  <si>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</si>
  <si>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</si>
  <si>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</si>
  <si>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</si>
  <si>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</si>
  <si>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</si>
  <si>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</si>
  <si>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</si>
  <si>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</si>
  <si>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</si>
  <si>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</si>
  <si>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</si>
  <si>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</si>
  <si>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</si>
  <si>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</si>
  <si>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</si>
  <si>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</si>
  <si>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</si>
  <si>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</si>
  <si>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</si>
  <si>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</si>
  <si>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</si>
  <si>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</si>
  <si>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</si>
  <si>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</si>
  <si>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</si>
  <si>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</si>
  <si>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</si>
  <si>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</si>
  <si>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</si>
  <si>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</si>
  <si>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</si>
  <si>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</si>
  <si>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</si>
  <si>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</si>
  <si>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</si>
  <si>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</si>
  <si>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</si>
  <si>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</si>
  <si>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</si>
  <si>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</si>
  <si>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</si>
  <si>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</si>
  <si>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</si>
  <si>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</si>
  <si>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</si>
  <si>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</si>
  <si>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</si>
  <si>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</si>
  <si>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</si>
  <si>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</si>
  <si>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</si>
  <si>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</si>
  <si>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</si>
  <si>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</si>
  <si>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</si>
  <si>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</si>
  <si>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</si>
  <si>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</si>
  <si>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</si>
  <si>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</si>
  <si>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</si>
  <si>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</si>
  <si>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</si>
  <si>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</si>
  <si>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</si>
  <si>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</si>
  <si>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</si>
  <si>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</si>
  <si>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</si>
  <si>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</si>
  <si>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</si>
  <si>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</si>
  <si>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</si>
  <si>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</si>
  <si>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</si>
  <si>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</si>
  <si>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</si>
  <si>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</si>
  <si>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</si>
  <si>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</si>
  <si>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</si>
  <si>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</si>
  <si>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</si>
  <si>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</si>
  <si>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</si>
  <si>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</si>
  <si>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</si>
  <si>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</si>
  <si>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</si>
  <si>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</si>
  <si>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</si>
  <si>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</si>
  <si>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</si>
  <si>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</si>
  <si>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</si>
  <si>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</si>
  <si>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</si>
  <si>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</si>
  <si>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</si>
  <si>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</si>
  <si>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</si>
  <si>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</si>
  <si>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</si>
  <si>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</si>
  <si>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</si>
  <si>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</si>
  <si>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</si>
  <si>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</si>
  <si>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</si>
  <si>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</si>
  <si>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</si>
  <si>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</si>
  <si>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</si>
  <si>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</si>
  <si>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</si>
  <si>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</si>
  <si>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</si>
  <si>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</si>
  <si>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</si>
  <si>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</si>
  <si>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</si>
  <si>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</si>
  <si>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</si>
  <si>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</si>
  <si>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</si>
  <si>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</si>
  <si>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</si>
  <si>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</si>
  <si>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</si>
  <si>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</si>
  <si>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</si>
  <si>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</si>
  <si>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</si>
  <si>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</si>
  <si>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</si>
  <si>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</si>
  <si>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</si>
  <si>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</si>
  <si>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</si>
  <si>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</si>
  <si>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</si>
  <si>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</si>
  <si>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</si>
  <si>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</si>
  <si>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</si>
  <si>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</si>
  <si>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</si>
  <si>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</si>
  <si>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</si>
  <si>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</si>
  <si>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</si>
  <si>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</si>
  <si>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</si>
  <si>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</si>
  <si>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</si>
  <si>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</si>
  <si>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</si>
  <si>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</si>
  <si>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</si>
  <si>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</si>
  <si>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</si>
  <si>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</si>
  <si>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</si>
  <si>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</si>
  <si>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</si>
  <si>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</si>
  <si>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</si>
  <si>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</si>
  <si>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</si>
  <si>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</si>
  <si>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</si>
  <si>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</si>
  <si>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</si>
  <si>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</si>
  <si>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</si>
  <si>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</si>
  <si>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</si>
  <si>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</si>
  <si>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</si>
  <si>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</si>
  <si>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</si>
  <si>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</si>
  <si>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</si>
  <si>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</si>
  <si>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</si>
  <si>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</si>
  <si>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</si>
  <si>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</si>
  <si>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</si>
  <si>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</si>
  <si>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</si>
  <si>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</si>
  <si>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</si>
  <si>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</si>
  <si>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</si>
  <si>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</si>
  <si>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</si>
  <si>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</si>
  <si>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</si>
  <si>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</si>
  <si>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</si>
  <si>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</si>
  <si>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</si>
  <si>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</si>
  <si>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</si>
  <si>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</si>
  <si>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</si>
  <si>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</si>
  <si>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</si>
  <si>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</si>
  <si>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</si>
  <si>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</si>
  <si>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</si>
  <si>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</si>
  <si>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</si>
  <si>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</si>
  <si>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</si>
  <si>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</si>
  <si>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</si>
  <si>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</si>
  <si>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</si>
  <si>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</si>
  <si>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</si>
  <si>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</si>
  <si>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</si>
  <si>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</si>
  <si>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</si>
  <si>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</si>
  <si>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</si>
  <si>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</si>
  <si>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</si>
  <si>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</si>
  <si>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</si>
  <si>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</si>
  <si>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</si>
  <si>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</si>
  <si>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</si>
  <si>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</si>
  <si>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</si>
  <si>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</si>
  <si>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</si>
  <si>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</si>
  <si>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</si>
  <si>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</si>
  <si>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</si>
  <si>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</si>
  <si>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</si>
  <si>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</si>
  <si>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</si>
  <si>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</si>
  <si>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</si>
  <si>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</si>
  <si>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</si>
  <si>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</si>
  <si>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</si>
  <si>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</si>
  <si>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</si>
  <si>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</si>
  <si>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</si>
  <si>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</si>
  <si>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</si>
  <si>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</si>
  <si>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</si>
  <si>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</si>
  <si>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</si>
  <si>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</si>
  <si>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</si>
  <si>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</si>
  <si>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</si>
  <si>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</si>
  <si>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</si>
  <si>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</si>
  <si>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</si>
  <si>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</si>
  <si>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</si>
  <si>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</si>
  <si>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</si>
  <si>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</si>
  <si>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</si>
  <si>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</si>
  <si>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</si>
  <si>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</si>
  <si>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</si>
  <si>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</si>
  <si>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</si>
  <si>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</si>
  <si>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</si>
  <si>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</si>
  <si>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</si>
  <si>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</si>
  <si>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</si>
  <si>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</si>
  <si>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</si>
  <si>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</si>
  <si>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</si>
  <si>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</si>
  <si>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</si>
  <si>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</si>
  <si>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</si>
  <si>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</si>
  <si>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</si>
  <si>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</si>
  <si>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</si>
  <si>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</si>
  <si>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</si>
  <si>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</si>
  <si>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</si>
  <si>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</si>
  <si>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</si>
  <si>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</si>
  <si>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</si>
  <si>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</si>
  <si>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</si>
  <si>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</si>
  <si>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</si>
  <si>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</si>
  <si>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</si>
  <si>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</si>
  <si>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</si>
  <si>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</si>
  <si>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</si>
  <si>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</si>
  <si>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</si>
  <si>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</si>
  <si>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</si>
  <si>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</si>
  <si>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</si>
  <si>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</si>
  <si>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</si>
  <si>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</si>
  <si>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</si>
  <si>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</si>
  <si>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</si>
  <si>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</si>
  <si>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</si>
  <si>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</si>
  <si>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</si>
  <si>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</si>
  <si>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</si>
  <si>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</si>
  <si>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</si>
  <si>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</si>
  <si>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</si>
  <si>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</si>
  <si>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</si>
  <si>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</si>
  <si>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</si>
  <si>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</si>
  <si>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</si>
  <si>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</si>
  <si>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</si>
  <si>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</si>
  <si>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</si>
  <si>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</si>
  <si>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</si>
  <si>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</si>
  <si>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</si>
  <si>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</si>
  <si>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</si>
  <si>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</si>
  <si>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</si>
  <si>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</si>
  <si>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</si>
  <si>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</si>
  <si>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</si>
  <si>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</si>
  <si>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</si>
  <si>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</si>
  <si>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</si>
  <si>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</si>
  <si>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</si>
  <si>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</si>
  <si>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</si>
  <si>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</si>
  <si>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</si>
  <si>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</si>
  <si>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</si>
  <si>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</si>
  <si>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</si>
  <si>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</si>
  <si>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</si>
  <si>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</si>
  <si>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</si>
  <si>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</si>
  <si>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</si>
  <si>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</si>
  <si>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</si>
  <si>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</si>
  <si>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</si>
  <si>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</si>
  <si>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</si>
  <si>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</si>
  <si>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</si>
  <si>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</si>
  <si>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</si>
  <si>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</si>
  <si>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</si>
  <si>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</si>
  <si>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</si>
  <si>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</si>
  <si>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</si>
  <si>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</si>
  <si>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</si>
  <si>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</si>
  <si>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</si>
  <si>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</si>
  <si>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</si>
  <si>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</si>
  <si>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</si>
  <si>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</si>
  <si>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</si>
  <si>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</si>
  <si>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</si>
  <si>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</si>
  <si>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</si>
  <si>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</si>
  <si>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</si>
  <si>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</si>
  <si>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</si>
  <si>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</si>
  <si>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</si>
  <si>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</si>
  <si>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</si>
  <si>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</si>
  <si>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</si>
  <si>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</si>
  <si>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</si>
  <si>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</si>
  <si>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</si>
  <si>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</si>
  <si>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</si>
  <si>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</si>
  <si>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</si>
  <si>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</si>
  <si>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</si>
  <si>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</si>
  <si>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</si>
  <si>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</si>
  <si>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</si>
  <si>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</si>
  <si>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</si>
  <si>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</si>
  <si>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</si>
  <si>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</si>
  <si>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</si>
  <si>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</si>
  <si>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</si>
  <si>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</si>
  <si>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</si>
  <si>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</si>
  <si>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</si>
  <si>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</si>
  <si>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</si>
  <si>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</si>
  <si>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</si>
  <si>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</si>
  <si>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</si>
  <si>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</si>
  <si>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</si>
  <si>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</si>
  <si>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</si>
  <si>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</si>
  <si>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</si>
  <si>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</si>
  <si>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</si>
  <si>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</si>
  <si>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</si>
  <si>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</si>
  <si>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</si>
  <si>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</si>
  <si>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</si>
  <si>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</si>
  <si>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</si>
  <si>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</si>
  <si>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</si>
  <si>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</si>
  <si>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</si>
  <si>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</si>
  <si>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</si>
  <si>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</si>
  <si>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</si>
  <si>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</si>
  <si>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</si>
  <si>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</si>
  <si>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</si>
  <si>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</si>
  <si>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</si>
  <si>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</si>
  <si>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</si>
  <si>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</si>
  <si>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</si>
  <si>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</si>
  <si>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</si>
  <si>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</si>
  <si>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</si>
  <si>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</si>
  <si>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</si>
  <si>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</si>
  <si>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</si>
  <si>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</si>
  <si>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</si>
  <si>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</si>
  <si>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</si>
  <si>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</si>
  <si>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</si>
  <si>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</si>
  <si>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</si>
  <si>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</si>
  <si>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</si>
  <si>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</si>
  <si>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</si>
  <si>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</si>
  <si>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</si>
  <si>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</si>
  <si>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</si>
  <si>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</si>
  <si>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</si>
  <si>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</si>
  <si>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</si>
  <si>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</si>
  <si>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</si>
  <si>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</si>
  <si>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</si>
  <si>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</si>
  <si>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</si>
  <si>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</si>
  <si>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</si>
  <si>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</si>
  <si>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</si>
  <si>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</si>
  <si>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</si>
  <si>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</si>
  <si>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</si>
  <si>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</si>
  <si>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</si>
  <si>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</si>
  <si>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</si>
  <si>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</si>
  <si>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</si>
  <si>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</si>
  <si>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</si>
  <si>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</si>
  <si>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</si>
  <si>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</si>
  <si>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</si>
  <si>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</si>
  <si>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</si>
  <si>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</si>
  <si>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</si>
  <si>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</si>
  <si>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</si>
  <si>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</si>
  <si>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</si>
  <si>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</si>
  <si>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</si>
  <si>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</si>
  <si>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</si>
  <si>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</si>
  <si>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</si>
  <si>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</si>
  <si>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</si>
  <si>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</si>
  <si>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</si>
  <si>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</si>
  <si>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</si>
  <si>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</si>
  <si>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</si>
  <si>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</si>
  <si>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</si>
  <si>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</si>
  <si>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</si>
  <si>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</si>
  <si>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</si>
  <si>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</si>
  <si>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</si>
  <si>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</si>
  <si>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</si>
  <si>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</si>
  <si>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</si>
  <si>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</si>
  <si>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</si>
  <si>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</si>
  <si>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</si>
  <si>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</si>
  <si>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</si>
  <si>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</si>
  <si>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</si>
  <si>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</si>
  <si>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</si>
  <si>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</si>
  <si>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</si>
  <si>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</si>
  <si>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</si>
  <si>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</si>
  <si>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</si>
  <si>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</si>
  <si>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</si>
  <si>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</si>
  <si>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</si>
  <si>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</si>
  <si>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</si>
  <si>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</si>
  <si>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</si>
  <si>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</si>
  <si>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</si>
  <si>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</si>
  <si>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</si>
  <si>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</si>
  <si>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</si>
  <si>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</si>
  <si>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</si>
  <si>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</si>
  <si>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</si>
  <si>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</si>
  <si>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</si>
  <si>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</si>
  <si>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</si>
  <si>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</si>
  <si>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</si>
  <si>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</si>
  <si>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</si>
  <si>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</si>
  <si>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</si>
  <si>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</si>
  <si>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</si>
  <si>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</si>
  <si>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</si>
  <si>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</si>
  <si>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</si>
  <si>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</si>
  <si>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</si>
  <si>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</si>
  <si>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</si>
  <si>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</si>
  <si>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</si>
  <si>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</si>
  <si>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</si>
  <si>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</si>
  <si>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</si>
  <si>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</si>
  <si>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</si>
  <si>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</si>
  <si>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</si>
  <si>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</si>
  <si>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</si>
  <si>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</si>
  <si>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</si>
  <si>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</si>
  <si>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</si>
  <si>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</si>
  <si>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</si>
  <si>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</si>
  <si>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</si>
  <si>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</si>
  <si>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</si>
  <si>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</si>
  <si>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</si>
  <si>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</si>
  <si>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</si>
  <si>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</si>
  <si>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</si>
  <si>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</si>
  <si>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</si>
  <si>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</si>
  <si>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</si>
  <si>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</si>
  <si>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</si>
  <si>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</si>
  <si>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</si>
  <si>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</si>
  <si>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</si>
  <si>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</si>
  <si>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</si>
  <si>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</si>
  <si>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</si>
  <si>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</si>
  <si>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</si>
  <si>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</si>
  <si>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</si>
  <si>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</si>
  <si>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</si>
  <si>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</si>
  <si>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</si>
  <si>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</si>
  <si>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</si>
  <si>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</si>
  <si>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</si>
  <si>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</si>
  <si>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</si>
  <si>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</si>
  <si>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</si>
  <si>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</si>
  <si>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</si>
  <si>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</si>
  <si>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</si>
  <si>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</si>
  <si>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</si>
  <si>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</si>
  <si>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</si>
  <si>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</si>
  <si>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</si>
  <si>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</si>
  <si>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</si>
  <si>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</si>
  <si>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</si>
  <si>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</si>
  <si>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</si>
  <si>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</si>
  <si>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</si>
  <si>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</si>
  <si>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</si>
  <si>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</si>
  <si>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</si>
  <si>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</si>
  <si>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</si>
  <si>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</si>
  <si>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</si>
  <si>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</si>
  <si>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</si>
  <si>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</si>
  <si>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</si>
  <si>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</si>
  <si>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</si>
  <si>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</si>
  <si>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</si>
  <si>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</si>
  <si>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</si>
  <si>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</si>
  <si>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</si>
  <si>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</si>
  <si>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</si>
  <si>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</si>
  <si>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</si>
  <si>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</si>
  <si>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</si>
  <si>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</si>
  <si>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</si>
  <si>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</si>
  <si>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</si>
  <si>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</si>
  <si>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</si>
  <si>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</si>
  <si>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</si>
  <si>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</si>
  <si>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</si>
  <si>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</si>
  <si>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</si>
  <si>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</si>
  <si>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</si>
  <si>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</si>
  <si>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</si>
  <si>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</si>
  <si>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</si>
  <si>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</si>
  <si>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</si>
  <si>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</si>
  <si>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</si>
  <si>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</si>
  <si>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</si>
  <si>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</si>
  <si>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</si>
  <si>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</si>
  <si>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</si>
  <si>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</si>
  <si>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</si>
  <si>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</si>
  <si>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</si>
  <si>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</si>
  <si>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</si>
  <si>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</si>
  <si>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</si>
  <si>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</si>
  <si>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</si>
  <si>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</si>
  <si>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</si>
  <si>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</si>
  <si>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</si>
  <si>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</si>
  <si>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</si>
  <si>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</si>
  <si>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</si>
  <si>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</si>
  <si>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</si>
  <si>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</si>
  <si>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</si>
  <si>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</si>
  <si>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</si>
  <si>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</si>
  <si>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</si>
  <si>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</si>
  <si>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</si>
  <si>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</si>
  <si>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</si>
  <si>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</si>
  <si>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</si>
  <si>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</si>
  <si>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</si>
  <si>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</si>
  <si>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</si>
  <si>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</si>
  <si>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</si>
  <si>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</si>
  <si>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</si>
  <si>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</si>
  <si>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</si>
  <si>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</si>
  <si>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</si>
  <si>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</si>
  <si>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</si>
  <si>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</si>
  <si>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</si>
  <si>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</si>
  <si>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</si>
  <si>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</si>
  <si>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</si>
  <si>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</si>
  <si>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</si>
  <si>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</si>
  <si>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</si>
  <si>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</si>
  <si>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</si>
  <si>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</si>
  <si>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</si>
  <si>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</si>
  <si>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</si>
  <si>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</si>
  <si>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</si>
  <si>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</si>
  <si>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</si>
  <si>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</si>
  <si>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</si>
  <si>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</si>
  <si>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</si>
  <si>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</si>
  <si>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</si>
  <si>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</si>
  <si>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</si>
  <si>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</si>
  <si>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</si>
  <si>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</si>
  <si>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</si>
  <si>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</si>
  <si>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</si>
  <si>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</si>
  <si>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</si>
  <si>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</si>
  <si>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</si>
  <si>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</si>
  <si>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</si>
  <si>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</si>
  <si>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</si>
  <si>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</si>
  <si>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</si>
  <si>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</si>
  <si>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</si>
  <si>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</si>
  <si>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</si>
  <si>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</si>
  <si>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</si>
  <si>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</si>
  <si>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</si>
  <si>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</si>
  <si>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</si>
  <si>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</si>
  <si>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</si>
  <si>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</si>
  <si>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</si>
  <si>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</si>
  <si>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</si>
  <si>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</si>
  <si>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</si>
  <si>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</si>
  <si>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</si>
  <si>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</si>
  <si>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</si>
  <si>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</si>
  <si>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</si>
  <si>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</si>
  <si>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</si>
  <si>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</si>
  <si>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</si>
  <si>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</si>
  <si>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</si>
  <si>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</si>
  <si>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</si>
  <si>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</si>
  <si>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</si>
  <si>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</si>
  <si>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</si>
  <si>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</si>
  <si>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</si>
  <si>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</si>
  <si>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</si>
  <si>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</si>
  <si>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</si>
  <si>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</si>
  <si>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</si>
  <si>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</si>
  <si>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</si>
  <si>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</si>
  <si>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</si>
  <si>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</si>
  <si>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</si>
  <si>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</si>
  <si>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</si>
  <si>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</si>
  <si>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</si>
  <si>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</si>
  <si>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</si>
  <si>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</si>
  <si>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</si>
  <si>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</si>
  <si>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</si>
  <si>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</si>
  <si>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</si>
  <si>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</si>
  <si>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</si>
  <si>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</si>
  <si>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</si>
  <si>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</si>
  <si>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</si>
  <si>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</si>
  <si>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</si>
  <si>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</si>
  <si>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</si>
  <si>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</si>
  <si>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</si>
  <si>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</si>
  <si>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</si>
  <si>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</si>
  <si>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</si>
  <si>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</si>
  <si>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</si>
  <si>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</si>
  <si>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</si>
  <si>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</si>
  <si>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</si>
  <si>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</si>
  <si>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</si>
  <si>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</si>
  <si>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</si>
  <si>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</si>
  <si>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</si>
  <si>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</si>
  <si>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</si>
  <si>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</si>
  <si>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</si>
  <si>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</si>
  <si>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</si>
  <si>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</si>
  <si>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</si>
  <si>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</si>
  <si>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</si>
  <si>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</si>
  <si>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</si>
  <si>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</si>
  <si>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</si>
  <si>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</si>
  <si>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</si>
  <si>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</si>
  <si>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</si>
  <si>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</si>
  <si>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</si>
  <si>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</si>
  <si>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</si>
  <si>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</si>
  <si>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</si>
  <si>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</si>
  <si>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</si>
  <si>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</si>
  <si>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</si>
  <si>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</si>
  <si>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</si>
  <si>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</si>
  <si>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</si>
  <si>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</si>
  <si>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</si>
  <si>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</si>
  <si>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</si>
  <si>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</si>
  <si>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</si>
  <si>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</si>
  <si>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</si>
  <si>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</si>
  <si>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</si>
  <si>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</si>
  <si>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</si>
  <si>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</si>
  <si>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</si>
  <si>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</si>
  <si>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</si>
  <si>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</si>
  <si>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</si>
  <si>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</si>
  <si>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</si>
  <si>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</si>
  <si>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</si>
  <si>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</si>
  <si>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</si>
  <si>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</si>
  <si>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</si>
  <si>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</si>
  <si>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</si>
  <si>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</si>
  <si>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</si>
  <si>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</si>
  <si>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</si>
  <si>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</si>
  <si>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</si>
  <si>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</si>
  <si>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</si>
  <si>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</si>
  <si>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</si>
  <si>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</si>
  <si>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</si>
  <si>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</si>
  <si>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</si>
  <si>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</si>
  <si>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</si>
  <si>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</si>
  <si>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</si>
  <si>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</si>
  <si>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</si>
  <si>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</si>
  <si>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</si>
  <si>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</si>
  <si>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</si>
  <si>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</si>
  <si>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</si>
  <si>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</si>
  <si>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</si>
  <si>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</si>
  <si>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</si>
  <si>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</si>
  <si>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</si>
  <si>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</si>
  <si>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</si>
  <si>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</si>
  <si>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</si>
  <si>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</si>
  <si>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</si>
  <si>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</si>
  <si>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</si>
  <si>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</si>
  <si>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</si>
  <si>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</si>
  <si>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</si>
  <si>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</si>
  <si>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</si>
  <si>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</si>
  <si>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</si>
  <si>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</si>
  <si>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</si>
  <si>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</si>
  <si>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</si>
  <si>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</si>
  <si>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</si>
  <si>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</si>
  <si>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</si>
  <si>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</si>
  <si>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</si>
  <si>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</si>
  <si>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</si>
  <si>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</si>
  <si>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</si>
  <si>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</si>
  <si>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</si>
  <si>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</si>
  <si>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</si>
  <si>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</si>
  <si>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</si>
  <si>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</si>
  <si>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</si>
  <si>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</si>
  <si>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</si>
  <si>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</si>
  <si>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</si>
  <si>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</si>
  <si>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</si>
  <si>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</si>
  <si>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</si>
  <si>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</si>
  <si>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</si>
  <si>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</si>
  <si>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</si>
  <si>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</si>
  <si>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</si>
  <si>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</si>
  <si>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</si>
  <si>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</si>
  <si>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</si>
  <si>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</si>
  <si>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</si>
  <si>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</si>
  <si>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</si>
  <si>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</si>
  <si>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</si>
  <si>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</si>
  <si>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</si>
  <si>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</si>
  <si>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</si>
  <si>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</si>
  <si>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</si>
  <si>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</si>
  <si>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</si>
  <si>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</si>
  <si>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</si>
  <si>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</si>
  <si>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</si>
  <si>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</si>
  <si>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</si>
  <si>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</si>
  <si>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</si>
  <si>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</si>
  <si>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</si>
  <si>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</si>
  <si>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</si>
  <si>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</si>
  <si>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</si>
  <si>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</si>
  <si>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</si>
  <si>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</si>
  <si>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</si>
  <si>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</si>
  <si>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</si>
  <si>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</si>
  <si>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</si>
  <si>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</si>
  <si>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</si>
  <si>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</si>
  <si>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</si>
  <si>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</si>
  <si>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</si>
  <si>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</si>
  <si>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</si>
  <si>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</si>
  <si>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</si>
  <si>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</si>
  <si>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</si>
  <si>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</si>
  <si>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</si>
  <si>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</si>
  <si>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</si>
  <si>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</si>
  <si>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</si>
  <si>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</si>
  <si>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</si>
  <si>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</si>
  <si>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</si>
  <si>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</si>
  <si>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</si>
  <si>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</si>
  <si>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</si>
  <si>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</si>
  <si>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</si>
  <si>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</si>
  <si>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</si>
  <si>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</si>
  <si>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</si>
  <si>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</si>
  <si>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</si>
  <si>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</si>
  <si>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</si>
  <si>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</si>
  <si>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</si>
  <si>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</si>
  <si>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</si>
  <si>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</si>
  <si>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</si>
  <si>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</si>
  <si>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</si>
  <si>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</si>
  <si>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</si>
  <si>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</si>
  <si>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</si>
  <si>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</si>
  <si>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</si>
  <si>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</si>
  <si>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</si>
  <si>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</si>
  <si>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</si>
  <si>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</si>
  <si>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</si>
  <si>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</si>
  <si>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</si>
  <si>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</si>
  <si>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</si>
  <si>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</si>
  <si>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</si>
  <si>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</si>
  <si>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</si>
  <si>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</si>
  <si>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</si>
  <si>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</si>
  <si>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</si>
  <si>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</si>
  <si>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</si>
  <si>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</si>
  <si>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</si>
  <si>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</si>
  <si>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</si>
  <si>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</si>
  <si>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</si>
  <si>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</si>
  <si>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</si>
  <si>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</si>
  <si>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</si>
  <si>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</si>
  <si>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</si>
  <si>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</si>
  <si>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</si>
  <si>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</si>
  <si>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</si>
  <si>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</si>
  <si>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</si>
  <si>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</si>
  <si>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</si>
  <si>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</si>
  <si>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</si>
  <si>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</si>
  <si>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</si>
  <si>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</si>
  <si>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</si>
  <si>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</si>
  <si>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</si>
  <si>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</si>
  <si>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</si>
  <si>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</si>
  <si>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</si>
  <si>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</si>
  <si>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</si>
  <si>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</si>
  <si>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</si>
  <si>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</si>
  <si>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</si>
  <si>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</si>
  <si>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</si>
  <si>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</si>
  <si>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</si>
  <si>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</si>
  <si>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</si>
  <si>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</si>
  <si>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</si>
  <si>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</si>
  <si>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</si>
  <si>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</si>
  <si>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</si>
  <si>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</si>
  <si>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</si>
  <si>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</si>
  <si>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</si>
  <si>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</si>
  <si>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</si>
  <si>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</si>
  <si>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</si>
  <si>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</si>
  <si>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</si>
  <si>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</si>
  <si>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</si>
  <si>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</si>
  <si>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</si>
  <si>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</si>
  <si>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</si>
  <si>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</si>
  <si>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</si>
  <si>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</si>
  <si>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</si>
  <si>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</si>
  <si>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</si>
  <si>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</si>
  <si>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</si>
  <si>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</si>
  <si>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</si>
  <si>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</si>
  <si>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</si>
  <si>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</si>
  <si>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</si>
  <si>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</si>
  <si>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</si>
  <si>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</si>
  <si>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</si>
  <si>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</si>
  <si>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</si>
  <si>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</si>
  <si>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</si>
  <si>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</si>
  <si>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</si>
  <si>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</si>
  <si>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</si>
  <si>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</si>
  <si>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</si>
  <si>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</si>
  <si>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</si>
  <si>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</si>
  <si>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</si>
  <si>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</si>
  <si>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</si>
  <si>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</si>
  <si>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</si>
  <si>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</si>
  <si>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</si>
  <si>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</si>
  <si>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</si>
  <si>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</si>
  <si>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</si>
  <si>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</si>
  <si>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</si>
  <si>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</si>
  <si>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</si>
  <si>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</si>
  <si>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</si>
  <si>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</si>
  <si>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</si>
  <si>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</si>
  <si>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</si>
  <si>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</si>
  <si>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</si>
  <si>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</si>
  <si>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</si>
  <si>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</si>
  <si>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</si>
  <si>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</si>
  <si>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</si>
  <si>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</si>
  <si>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</si>
  <si>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</si>
  <si>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</si>
  <si>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</si>
  <si>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</si>
  <si>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</si>
  <si>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</si>
  <si>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</si>
  <si>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</si>
  <si>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</si>
  <si>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</si>
  <si>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</si>
  <si>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</si>
  <si>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</si>
  <si>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</si>
  <si>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</si>
  <si>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</si>
  <si>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</si>
  <si>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</si>
  <si>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</si>
  <si>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</si>
  <si>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</si>
  <si>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</si>
  <si>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</si>
  <si>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</si>
  <si>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</si>
  <si>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</si>
  <si>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</si>
  <si>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</si>
  <si>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</si>
  <si>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</si>
  <si>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</si>
  <si>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</si>
  <si>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</si>
  <si>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</si>
  <si>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</si>
  <si>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</si>
  <si>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</si>
  <si>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</si>
  <si>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</si>
  <si>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</si>
  <si>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</si>
  <si>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</si>
  <si>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</si>
  <si>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</si>
  <si>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</si>
  <si>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</si>
  <si>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</si>
  <si>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</si>
  <si>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</si>
  <si>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</si>
  <si>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</si>
  <si>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</si>
  <si>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</si>
  <si>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</si>
  <si>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</si>
  <si>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</si>
  <si>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</si>
  <si>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</si>
  <si>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</si>
  <si>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</si>
  <si>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</si>
  <si>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</si>
  <si>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</si>
  <si>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</si>
  <si>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</si>
  <si>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</si>
  <si>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</si>
  <si>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</si>
  <si>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</si>
  <si>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</si>
  <si>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</si>
  <si>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</si>
  <si>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</si>
  <si>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</si>
  <si>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</si>
  <si>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</si>
  <si>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</si>
  <si>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</si>
  <si>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</si>
  <si>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</si>
  <si>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</si>
  <si>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</si>
  <si>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</si>
  <si>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</si>
  <si>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</si>
  <si>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</si>
  <si>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</si>
  <si>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</si>
  <si>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</si>
  <si>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</si>
  <si>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</si>
  <si>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</si>
  <si>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</si>
  <si>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</si>
  <si>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</si>
  <si>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</si>
  <si>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</si>
  <si>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</si>
  <si>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</si>
  <si>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</si>
  <si>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</si>
  <si>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</si>
  <si>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</si>
  <si>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</si>
  <si>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</si>
  <si>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</si>
  <si>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</si>
  <si>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</si>
  <si>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</si>
  <si>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</si>
  <si>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</si>
  <si>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</si>
  <si>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</si>
  <si>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</si>
  <si>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</si>
  <si>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</si>
  <si>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</si>
  <si>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</si>
  <si>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</si>
  <si>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</si>
  <si>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</si>
  <si>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</si>
  <si>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</si>
  <si>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</si>
  <si>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</si>
  <si>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</si>
  <si>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</si>
  <si>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</si>
  <si>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</si>
  <si>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</si>
  <si>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</si>
  <si>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</si>
  <si>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</si>
  <si>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</si>
  <si>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</si>
  <si>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</si>
  <si>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</si>
  <si>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</si>
  <si>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</si>
  <si>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</si>
  <si>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</si>
  <si>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</si>
  <si>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</si>
  <si>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</si>
  <si>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</si>
  <si>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</si>
  <si>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</si>
  <si>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</si>
  <si>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</si>
  <si>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</si>
  <si>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</si>
  <si>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</si>
  <si>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</si>
  <si>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</si>
  <si>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</si>
  <si>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</si>
  <si>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</si>
  <si>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</si>
  <si>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</si>
  <si>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</si>
  <si>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</si>
  <si>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</si>
  <si>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</si>
  <si>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</si>
  <si>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</si>
  <si>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</si>
  <si>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</si>
  <si>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</si>
  <si>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</si>
  <si>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</si>
  <si>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</si>
  <si>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</si>
  <si>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</si>
  <si>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</si>
  <si>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</si>
  <si>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</si>
  <si>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</si>
  <si>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</si>
  <si>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</si>
  <si>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</si>
  <si>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</si>
  <si>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</si>
  <si>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</si>
  <si>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</si>
  <si>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</si>
  <si>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</si>
  <si>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</si>
  <si>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</si>
  <si>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</si>
  <si>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</si>
  <si>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</si>
  <si>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</si>
  <si>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</si>
  <si>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</si>
  <si>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</si>
  <si>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</si>
  <si>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</si>
  <si>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</si>
  <si>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</si>
  <si>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</si>
  <si>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</si>
  <si>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</si>
  <si>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</si>
  <si>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</si>
  <si>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</si>
  <si>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</si>
  <si>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</si>
  <si>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</si>
  <si>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</si>
  <si>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</si>
  <si>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</si>
  <si>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</si>
  <si>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</si>
  <si>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</si>
  <si>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</si>
  <si>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</si>
  <si>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</si>
  <si>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</si>
  <si>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</si>
  <si>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</si>
  <si>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</si>
  <si>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</si>
  <si>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</si>
  <si>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</si>
  <si>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</si>
  <si>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</si>
  <si>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</si>
  <si>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</si>
  <si>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</si>
  <si>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</si>
  <si>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</si>
  <si>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</si>
  <si>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</si>
  <si>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</si>
  <si>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</si>
  <si>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</si>
  <si>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</si>
  <si>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</si>
  <si>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</si>
  <si>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</si>
  <si>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</si>
  <si>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</si>
  <si>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</si>
  <si>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</si>
  <si>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</si>
  <si>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</si>
  <si>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</si>
  <si>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</si>
  <si>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</si>
  <si>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</si>
  <si>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</si>
  <si>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</si>
  <si>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</si>
  <si>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</si>
  <si>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</si>
  <si>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</si>
  <si>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</si>
  <si>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</si>
  <si>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</si>
  <si>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</si>
  <si>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</si>
  <si>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</si>
  <si>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</si>
  <si>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</si>
  <si>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</si>
  <si>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</si>
  <si>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</si>
  <si>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</si>
  <si>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</si>
  <si>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</si>
  <si>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</si>
  <si>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</si>
  <si>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</si>
  <si>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</si>
  <si>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</si>
  <si>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</si>
  <si>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</si>
  <si>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</si>
  <si>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</si>
  <si>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</si>
  <si>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</si>
  <si>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</si>
  <si>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</si>
  <si>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</si>
  <si>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</si>
  <si>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</si>
  <si>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</si>
  <si>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</si>
  <si>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</si>
  <si>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</si>
  <si>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</si>
  <si>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</si>
  <si>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</si>
  <si>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</si>
  <si>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</si>
  <si>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</si>
  <si>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</si>
  <si>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</si>
  <si>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</si>
  <si>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</si>
  <si>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</si>
  <si>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</si>
  <si>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</si>
  <si>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</si>
  <si>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</si>
  <si>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</si>
  <si>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</si>
  <si>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</si>
  <si>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</si>
  <si>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</si>
  <si>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</si>
  <si>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</si>
  <si>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</si>
  <si>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</si>
  <si>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</si>
  <si>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</si>
  <si>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</si>
  <si>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</si>
  <si>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</si>
  <si>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</si>
  <si>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</si>
  <si>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</si>
  <si>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</si>
  <si>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</si>
  <si>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</si>
  <si>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</si>
  <si>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</si>
  <si>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</si>
  <si>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</si>
  <si>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</si>
  <si>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</si>
  <si>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</si>
  <si>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</si>
  <si>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</si>
  <si>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</si>
  <si>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</si>
  <si>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</si>
  <si>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</si>
  <si>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</si>
  <si>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</si>
  <si>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</si>
  <si>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</si>
  <si>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</si>
  <si>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</si>
  <si>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</si>
  <si>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</si>
  <si>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</si>
  <si>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</si>
  <si>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</si>
  <si>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</si>
  <si>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</si>
  <si>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</si>
  <si>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</si>
  <si>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</si>
  <si>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</si>
  <si>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</si>
  <si>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</si>
  <si>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</si>
  <si>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</si>
  <si>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</si>
  <si>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</si>
  <si>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</si>
  <si>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</si>
  <si>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</si>
  <si>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</si>
  <si>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</si>
  <si>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</si>
  <si>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</si>
  <si>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</si>
  <si>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</si>
  <si>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</si>
  <si>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</si>
  <si>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</si>
  <si>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</si>
  <si>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</si>
  <si>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</si>
  <si>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</si>
  <si>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</si>
  <si>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</si>
  <si>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</si>
  <si>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</si>
  <si>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</si>
  <si>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</si>
  <si>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</si>
  <si>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</si>
  <si>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</si>
  <si>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</si>
  <si>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</si>
  <si>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</si>
  <si>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</si>
  <si>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</si>
  <si>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</si>
  <si>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</si>
  <si>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</si>
  <si>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</si>
  <si>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</si>
  <si>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</si>
  <si>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</si>
  <si>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</si>
  <si>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</si>
  <si>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</si>
  <si>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</si>
  <si>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</si>
  <si>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</si>
  <si>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</si>
  <si>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</si>
  <si>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</si>
  <si>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</si>
  <si>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</si>
  <si>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</si>
  <si>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</si>
  <si>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</si>
  <si>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</si>
  <si>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</si>
  <si>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</si>
  <si>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</si>
  <si>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</si>
  <si>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</si>
  <si>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</si>
  <si>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</si>
  <si>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</si>
  <si>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</si>
  <si>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</si>
  <si>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</si>
  <si>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</si>
  <si>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</si>
  <si>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</si>
  <si>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</si>
  <si>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</si>
  <si>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</si>
  <si>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</si>
  <si>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</si>
  <si>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</si>
  <si>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</si>
  <si>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</si>
  <si>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</si>
  <si>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</si>
  <si>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</si>
  <si>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</si>
  <si>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</si>
  <si>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</si>
  <si>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</si>
  <si>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</si>
  <si>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</si>
  <si>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</si>
  <si>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</si>
  <si>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</si>
  <si>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</si>
  <si>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</si>
  <si>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</si>
  <si>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</si>
  <si>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</si>
  <si>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</si>
  <si>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</si>
  <si>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</si>
  <si>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</si>
  <si>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</si>
  <si>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</si>
  <si>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</si>
  <si>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</si>
  <si>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</si>
  <si>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</si>
  <si>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</si>
  <si>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</si>
  <si>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</si>
  <si>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</si>
  <si>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</si>
  <si>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</si>
  <si>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</si>
  <si>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</si>
  <si>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</si>
  <si>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</si>
  <si>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</si>
  <si>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</si>
  <si>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</si>
  <si>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</si>
  <si>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</si>
  <si>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</si>
  <si>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</si>
  <si>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</si>
  <si>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</si>
  <si>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</si>
  <si>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</si>
  <si>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</si>
  <si>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</si>
  <si>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</si>
  <si>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</si>
  <si>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</si>
  <si>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</si>
  <si>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</si>
  <si>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</si>
  <si>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</si>
  <si>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</si>
  <si>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</si>
  <si>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</si>
  <si>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</si>
  <si>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</si>
  <si>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</si>
  <si>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</si>
  <si>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</si>
  <si>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</si>
  <si>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</si>
  <si>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</si>
  <si>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</si>
  <si>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</si>
  <si>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</si>
  <si>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</si>
  <si>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</si>
  <si>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</si>
  <si>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</si>
  <si>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</si>
  <si>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</si>
  <si>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</si>
  <si>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</si>
  <si>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</si>
  <si>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</si>
  <si>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</si>
  <si>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</si>
  <si>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</si>
  <si>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</si>
  <si>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</si>
  <si>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</si>
  <si>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</si>
  <si>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</si>
  <si>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</si>
  <si>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</si>
  <si>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</si>
  <si>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</si>
  <si>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</si>
  <si>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</si>
  <si>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</si>
  <si>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</si>
  <si>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</si>
  <si>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</si>
  <si>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</si>
  <si>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</si>
  <si>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</si>
  <si>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</si>
  <si>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</si>
  <si>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</si>
  <si>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</si>
  <si>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</si>
  <si>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</si>
  <si>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</si>
  <si>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</si>
  <si>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</si>
  <si>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</si>
  <si>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</si>
  <si>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</si>
  <si>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</si>
  <si>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</si>
  <si>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</si>
  <si>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</si>
  <si>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</si>
  <si>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</si>
  <si>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</si>
  <si>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</si>
  <si>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</si>
  <si>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</si>
  <si>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</si>
  <si>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</si>
  <si>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</si>
  <si>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</si>
  <si>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</si>
  <si>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</si>
  <si>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</si>
  <si>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</si>
  <si>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</si>
  <si>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</si>
  <si>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</si>
  <si>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</si>
  <si>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</si>
  <si>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</si>
  <si>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</si>
  <si>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</si>
  <si>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</si>
  <si>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</si>
  <si>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</si>
  <si>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</si>
  <si>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</si>
  <si>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</si>
  <si>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</si>
  <si>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</si>
  <si>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</si>
  <si>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</si>
  <si>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</si>
  <si>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</si>
  <si>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</si>
  <si>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</si>
  <si>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</si>
  <si>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</si>
  <si>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</si>
  <si>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</si>
  <si>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</si>
  <si>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</si>
  <si>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</si>
  <si>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</si>
  <si>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</si>
  <si>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</si>
  <si>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</si>
  <si>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</si>
  <si>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</si>
  <si>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</si>
  <si>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</si>
  <si>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</si>
  <si>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</si>
  <si>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</si>
  <si>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</si>
  <si>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</si>
  <si>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</si>
  <si>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</si>
  <si>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</si>
  <si>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</si>
  <si>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</si>
  <si>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</si>
  <si>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</si>
  <si>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</si>
  <si>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</si>
  <si>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</si>
  <si>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</si>
  <si>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</si>
  <si>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</si>
  <si>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</si>
  <si>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</si>
  <si>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</si>
  <si>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</si>
  <si>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</si>
  <si>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</si>
  <si>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</si>
  <si>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</si>
  <si>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</si>
  <si>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</si>
  <si>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</si>
  <si>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</si>
  <si>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</si>
  <si>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</si>
  <si>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</si>
  <si>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</si>
  <si>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</si>
  <si>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</si>
  <si>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</si>
  <si>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</si>
  <si>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</si>
  <si>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</si>
  <si>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</si>
  <si>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</si>
  <si>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</si>
  <si>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</si>
  <si>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</si>
  <si>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</si>
  <si>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</si>
  <si>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</si>
  <si>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</si>
  <si>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</si>
  <si>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</si>
  <si>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</si>
  <si>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</si>
  <si>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</si>
  <si>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</si>
  <si>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</si>
  <si>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</si>
  <si>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</si>
  <si>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</si>
  <si>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</si>
  <si>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</si>
  <si>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</si>
  <si>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</si>
  <si>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</si>
  <si>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</si>
  <si>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</si>
  <si>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</si>
  <si>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</si>
  <si>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</si>
  <si>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</si>
  <si>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</si>
  <si>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</si>
  <si>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</si>
  <si>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</si>
  <si>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</si>
  <si>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</si>
  <si>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</si>
  <si>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</si>
  <si>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</si>
  <si>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</si>
  <si>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</si>
  <si>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</si>
  <si>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</si>
  <si>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</si>
  <si>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</si>
  <si>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</si>
  <si>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</si>
  <si>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</si>
  <si>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</si>
  <si>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</si>
  <si>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</si>
  <si>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</si>
  <si>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</si>
  <si>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</si>
  <si>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</si>
  <si>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</si>
  <si>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</si>
  <si>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</si>
  <si>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</si>
  <si>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</si>
  <si>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</si>
  <si>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</si>
  <si>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</si>
  <si>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</si>
  <si>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</si>
  <si>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</si>
  <si>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</si>
  <si>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</si>
  <si>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</si>
  <si>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</si>
  <si>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</si>
  <si>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</si>
  <si>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</si>
  <si>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</si>
  <si>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</si>
  <si>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</si>
  <si>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</si>
  <si>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</si>
  <si>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</si>
  <si>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</si>
  <si>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</si>
  <si>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</si>
  <si>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</si>
  <si>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</si>
  <si>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</si>
  <si>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</si>
  <si>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</si>
  <si>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</si>
  <si>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</si>
  <si>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</si>
  <si>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</si>
  <si>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</si>
  <si>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</si>
  <si>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</si>
  <si>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</si>
  <si>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</si>
  <si>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</si>
  <si>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</si>
  <si>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</si>
  <si>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</si>
  <si>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</si>
  <si>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</si>
  <si>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</si>
  <si>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</si>
  <si>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</si>
  <si>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</si>
  <si>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</si>
  <si>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</si>
  <si>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</si>
  <si>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</si>
  <si>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</si>
  <si>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</si>
  <si>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</si>
  <si>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</si>
  <si>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</si>
  <si>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</si>
  <si>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</si>
  <si>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</si>
  <si>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</si>
  <si>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</si>
  <si>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</si>
  <si>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</si>
  <si>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</si>
  <si>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</si>
  <si>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</si>
  <si>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</si>
  <si>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</si>
  <si>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</si>
  <si>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</si>
  <si>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</si>
  <si>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</si>
  <si>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</si>
  <si>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</si>
  <si>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</si>
  <si>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</si>
  <si>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</si>
  <si>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</si>
  <si>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</si>
  <si>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</si>
  <si>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</si>
  <si>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</si>
  <si>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</si>
  <si>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</si>
  <si>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</si>
  <si>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</si>
  <si>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</si>
  <si>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</si>
  <si>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</si>
  <si>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</si>
  <si>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</si>
  <si>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</si>
  <si>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</si>
  <si>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</si>
  <si>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</si>
  <si>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</si>
  <si>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</si>
  <si>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</si>
  <si>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</si>
  <si>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</si>
  <si>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</si>
  <si>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</si>
  <si>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</si>
  <si>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</si>
  <si>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</si>
  <si>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</si>
  <si>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</si>
  <si>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</si>
  <si>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</si>
  <si>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</si>
  <si>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</si>
  <si>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</si>
  <si>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</si>
  <si>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</si>
  <si>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</si>
  <si>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</si>
  <si>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</si>
  <si>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</si>
  <si>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</si>
  <si>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</si>
  <si>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</si>
  <si>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</si>
  <si>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</si>
  <si>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</si>
  <si>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</si>
  <si>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</si>
  <si>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</si>
  <si>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</si>
  <si>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</si>
  <si>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</si>
  <si>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</si>
  <si>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</si>
  <si>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</si>
  <si>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</si>
  <si>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</si>
  <si>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</si>
  <si>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</si>
  <si>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</si>
  <si>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</si>
  <si>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</si>
  <si>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</si>
  <si>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</si>
  <si>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</si>
  <si>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</si>
  <si>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</si>
  <si>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</si>
  <si>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</si>
  <si>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</si>
  <si>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</si>
  <si>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</si>
  <si>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</si>
  <si>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</si>
  <si>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</si>
  <si>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</si>
  <si>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</si>
  <si>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</si>
  <si>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</si>
  <si>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</si>
  <si>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</si>
  <si>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</si>
  <si>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</si>
  <si>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</si>
  <si>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</si>
  <si>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</si>
  <si>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</si>
  <si>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</si>
  <si>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</si>
  <si>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</si>
  <si>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</si>
  <si>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</si>
  <si>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</si>
  <si>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</si>
  <si>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</si>
  <si>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</si>
  <si>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</si>
  <si>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</si>
  <si>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</si>
  <si>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</si>
  <si>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</si>
  <si>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</si>
  <si>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</si>
  <si>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</si>
  <si>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</si>
  <si>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</si>
  <si>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</si>
  <si>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</si>
  <si>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</si>
  <si>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</si>
  <si>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</si>
  <si>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</si>
  <si>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</si>
  <si>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</si>
  <si>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</si>
  <si>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</si>
  <si>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</si>
  <si>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</si>
  <si>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</si>
  <si>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</si>
  <si>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</si>
  <si>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</si>
  <si>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</si>
  <si>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</si>
  <si>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</si>
  <si>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</si>
  <si>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</si>
  <si>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</si>
  <si>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</si>
  <si>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</si>
  <si>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</si>
  <si>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</si>
  <si>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</si>
  <si>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</si>
  <si>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</si>
  <si>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</si>
  <si>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</si>
  <si>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</si>
  <si>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</si>
  <si>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</si>
  <si>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</si>
  <si>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</si>
  <si>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</si>
  <si>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</si>
  <si>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</si>
  <si>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</si>
  <si>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</si>
  <si>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</si>
  <si>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</si>
  <si>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</si>
  <si>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</si>
  <si>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</si>
  <si>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</si>
  <si>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</si>
  <si>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</si>
  <si>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</si>
  <si>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</si>
  <si>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</si>
  <si>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</si>
  <si>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</si>
  <si>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</si>
  <si>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</si>
  <si>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</si>
  <si>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</si>
  <si>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</si>
  <si>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</si>
  <si>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</si>
  <si>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</si>
  <si>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</si>
  <si>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</si>
  <si>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</si>
  <si>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</si>
  <si>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</si>
  <si>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</si>
  <si>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</si>
  <si>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</si>
  <si>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</si>
  <si>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</si>
  <si>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</si>
  <si>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</si>
  <si>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</si>
  <si>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</si>
  <si>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</si>
  <si>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</si>
  <si>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</si>
  <si>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</si>
  <si>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</si>
  <si>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</si>
  <si>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</si>
  <si>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</si>
  <si>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</si>
  <si>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</si>
  <si>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</si>
  <si>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</si>
  <si>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</si>
  <si>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</si>
  <si>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</si>
  <si>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</si>
  <si>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</si>
  <si>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</si>
  <si>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</si>
  <si>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</si>
  <si>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</si>
  <si>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</si>
  <si>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</si>
  <si>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</si>
  <si>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</si>
  <si>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</si>
  <si>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</si>
  <si>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</si>
  <si>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</si>
  <si>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</si>
  <si>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</si>
  <si>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</si>
  <si>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</si>
  <si>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</si>
  <si>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</si>
  <si>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</si>
  <si>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</si>
  <si>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</si>
  <si>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</si>
  <si>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</si>
  <si>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</si>
  <si>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</si>
  <si>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</si>
  <si>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</si>
  <si>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</si>
  <si>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</si>
  <si>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</si>
  <si>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</si>
  <si>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</si>
  <si>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</si>
  <si>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</si>
  <si>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</si>
  <si>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</si>
  <si>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</si>
  <si>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</si>
  <si>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</si>
  <si>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</si>
  <si>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</si>
  <si>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</si>
  <si>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</si>
  <si>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</si>
  <si>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</si>
  <si>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</si>
  <si>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</si>
  <si>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</si>
  <si>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</si>
  <si>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</si>
  <si>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</si>
  <si>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</si>
  <si>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</si>
  <si>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</si>
  <si>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</si>
  <si>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</si>
  <si>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</si>
  <si>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</si>
  <si>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</si>
  <si>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</si>
  <si>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</si>
  <si>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</si>
  <si>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</si>
  <si>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</si>
  <si>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</si>
  <si>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</si>
  <si>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</si>
  <si>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</si>
  <si>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</si>
  <si>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</si>
  <si>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</si>
  <si>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</si>
  <si>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</si>
  <si>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</si>
  <si>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</si>
  <si>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</si>
  <si>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</si>
  <si>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</si>
  <si>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</si>
  <si>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</si>
  <si>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</si>
  <si>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</si>
  <si>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</si>
  <si>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</si>
  <si>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</si>
  <si>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</si>
  <si>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</si>
  <si>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</si>
  <si>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</si>
  <si>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</si>
  <si>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</si>
  <si>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</si>
  <si>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</si>
  <si>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</si>
  <si>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</si>
  <si>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</si>
  <si>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</si>
  <si>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</si>
  <si>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</si>
  <si>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</si>
  <si>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</si>
  <si>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</si>
  <si>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</si>
  <si>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</si>
  <si>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</si>
  <si>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</si>
  <si>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</si>
  <si>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</si>
  <si>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</si>
  <si>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</si>
  <si>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</si>
  <si>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</si>
  <si>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</si>
  <si>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</si>
  <si>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</si>
  <si>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</si>
  <si>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</si>
  <si>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</si>
  <si>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</si>
  <si>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</si>
  <si>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</si>
  <si>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</si>
  <si>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</si>
  <si>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</si>
  <si>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</si>
  <si>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</si>
  <si>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</si>
  <si>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</si>
  <si>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</si>
  <si>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</si>
  <si>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</si>
  <si>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</si>
  <si>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</si>
  <si>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</si>
  <si>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</si>
  <si>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</si>
  <si>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</si>
  <si>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</si>
  <si>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</si>
  <si>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</si>
  <si>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</si>
  <si>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</si>
  <si>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</si>
  <si>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</si>
  <si>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</si>
  <si>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</si>
  <si>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</si>
  <si>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</si>
  <si>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</si>
  <si>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</si>
  <si>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</si>
  <si>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</si>
  <si>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</si>
  <si>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</si>
  <si>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</si>
  <si>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</si>
  <si>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</si>
  <si>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</si>
  <si>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</si>
  <si>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</si>
  <si>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</si>
  <si>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</si>
  <si>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</si>
  <si>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</si>
  <si>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</si>
  <si>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</si>
  <si>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</si>
  <si>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</si>
  <si>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</si>
  <si>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</si>
  <si>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</si>
  <si>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</si>
  <si>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</si>
  <si>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</si>
  <si>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</si>
  <si>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</si>
  <si>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</si>
  <si>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</si>
  <si>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</si>
  <si>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</si>
  <si>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</si>
  <si>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</si>
  <si>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</si>
  <si>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</si>
  <si>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</si>
  <si>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</si>
  <si>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</si>
  <si>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</si>
  <si>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</si>
  <si>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</si>
  <si>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</si>
  <si>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</si>
  <si>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</si>
  <si>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</si>
  <si>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</si>
  <si>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</si>
  <si>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</si>
  <si>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</si>
  <si>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</si>
  <si>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</si>
  <si>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</si>
  <si>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</si>
  <si>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</si>
  <si>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</si>
  <si>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</si>
  <si>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</si>
  <si>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</si>
  <si>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</si>
  <si>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</si>
  <si>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</si>
  <si>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</si>
  <si>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</si>
  <si>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</si>
  <si>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</si>
  <si>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</si>
  <si>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</si>
  <si>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</si>
  <si>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</si>
  <si>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</si>
  <si>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</si>
  <si>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</si>
  <si>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</si>
  <si>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</si>
  <si>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</si>
  <si>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</si>
  <si>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</si>
  <si>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</si>
  <si>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</si>
  <si>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</si>
  <si>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</si>
  <si>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</si>
  <si>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</si>
  <si>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</si>
  <si>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</si>
  <si>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</si>
  <si>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</si>
  <si>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</si>
  <si>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</si>
  <si>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</si>
  <si>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</si>
  <si>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</si>
  <si>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</si>
  <si>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</si>
  <si>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</si>
  <si>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</si>
  <si>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</si>
  <si>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</si>
  <si>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</si>
  <si>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</si>
  <si>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</si>
  <si>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</si>
  <si>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</si>
  <si>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</si>
  <si>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</si>
  <si>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</si>
  <si>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</si>
  <si>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</si>
  <si>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</si>
  <si>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</si>
  <si>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</si>
  <si>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</si>
  <si>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</si>
  <si>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</si>
  <si>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</si>
  <si>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</si>
  <si>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</si>
  <si>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</si>
  <si>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</si>
  <si>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</si>
  <si>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</si>
  <si>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</si>
  <si>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</si>
  <si>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</si>
  <si>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</si>
  <si>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</si>
  <si>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</si>
  <si>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</si>
  <si>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</si>
  <si>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</si>
  <si>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</si>
  <si>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</si>
  <si>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</si>
  <si>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</si>
  <si>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</si>
  <si>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</si>
  <si>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</si>
  <si>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</si>
  <si>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</si>
  <si>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</si>
  <si>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</si>
  <si>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</si>
  <si>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</si>
  <si>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</si>
  <si>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</si>
  <si>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</si>
  <si>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</si>
  <si>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</si>
  <si>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</si>
  <si>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</si>
  <si>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</si>
  <si>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</si>
  <si>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</si>
  <si>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</si>
  <si>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</si>
  <si>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</si>
  <si>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</si>
  <si>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</si>
  <si>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</si>
  <si>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</si>
  <si>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</si>
  <si>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</si>
  <si>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</si>
  <si>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</si>
  <si>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</si>
  <si>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</si>
  <si>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</si>
  <si>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</si>
  <si>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</si>
  <si>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</si>
  <si>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</si>
  <si>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</si>
  <si>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</si>
  <si>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</si>
  <si>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</si>
  <si>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</si>
  <si>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</si>
  <si>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</si>
  <si>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</si>
  <si>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</si>
  <si>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</si>
  <si>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</si>
  <si>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</si>
  <si>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</si>
  <si>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</si>
  <si>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</si>
  <si>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</si>
  <si>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</si>
  <si>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</si>
  <si>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</si>
  <si>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</si>
  <si>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</si>
  <si>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</si>
  <si>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</si>
  <si>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</si>
  <si>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</si>
  <si>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</si>
  <si>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</si>
  <si>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</si>
  <si>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</si>
  <si>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</si>
  <si>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</si>
  <si>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</si>
  <si>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</si>
  <si>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</si>
  <si>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</si>
  <si>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</si>
  <si>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</si>
  <si>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</si>
  <si>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</si>
  <si>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</si>
  <si>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</si>
  <si>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</si>
  <si>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</si>
  <si>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</si>
  <si>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</si>
  <si>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</si>
  <si>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</si>
  <si>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</si>
  <si>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</si>
  <si>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</si>
  <si>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</si>
  <si>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</si>
  <si>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</si>
  <si>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</si>
  <si>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</si>
  <si>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</si>
  <si>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</si>
  <si>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</si>
  <si>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</si>
  <si>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</si>
  <si>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</si>
  <si>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</si>
  <si>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</si>
  <si>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</si>
  <si>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</si>
  <si>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</si>
  <si>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</si>
  <si>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</si>
  <si>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</si>
  <si>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</si>
  <si>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</si>
  <si>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</si>
  <si>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</si>
  <si>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</si>
  <si>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</si>
  <si>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</si>
  <si>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</si>
  <si>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</si>
  <si>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</si>
  <si>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</si>
  <si>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</si>
  <si>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</si>
  <si>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</si>
  <si>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</si>
  <si>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</si>
  <si>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</si>
  <si>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</si>
  <si>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</si>
  <si>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</si>
  <si>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</si>
  <si>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</si>
  <si>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</si>
  <si>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</si>
  <si>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</si>
  <si>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</si>
  <si>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</si>
  <si>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</si>
  <si>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</si>
  <si>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</si>
  <si>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</si>
  <si>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</si>
  <si>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</si>
  <si>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</si>
  <si>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</si>
  <si>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</si>
  <si>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</si>
  <si>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</si>
  <si>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</si>
  <si>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</si>
  <si>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</si>
  <si>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</si>
  <si>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</si>
  <si>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</si>
  <si>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</si>
  <si>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</si>
  <si>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</si>
  <si>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</si>
  <si>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</si>
  <si>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</si>
  <si>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</si>
  <si>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</si>
  <si>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</si>
  <si>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</si>
  <si>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</si>
  <si>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</si>
  <si>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</si>
  <si>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</si>
  <si>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</si>
  <si>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</si>
  <si>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</si>
  <si>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</si>
  <si>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</si>
  <si>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</si>
  <si>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</si>
  <si>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</si>
  <si>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</si>
  <si>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</si>
  <si>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</si>
  <si>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</si>
  <si>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</si>
  <si>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</si>
  <si>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</si>
  <si>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</si>
  <si>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</si>
  <si>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</si>
  <si>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</si>
  <si>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</si>
  <si>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</si>
  <si>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</si>
  <si>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</si>
  <si>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</si>
  <si>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</si>
  <si>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</si>
  <si>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</si>
  <si>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</si>
  <si>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</si>
  <si>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</si>
  <si>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</si>
  <si>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</si>
  <si>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</si>
  <si>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</si>
  <si>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</si>
  <si>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</si>
  <si>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</si>
  <si>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</si>
  <si>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</si>
  <si>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</si>
  <si>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</si>
  <si>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</si>
  <si>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</si>
  <si>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</si>
  <si>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</si>
  <si>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</si>
  <si>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</si>
  <si>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</si>
  <si>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</si>
  <si>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</si>
  <si>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</si>
  <si>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</si>
  <si>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</si>
  <si>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</si>
  <si>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</si>
  <si>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</si>
  <si>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</si>
  <si>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</si>
  <si>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</si>
  <si>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</si>
  <si>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</si>
  <si>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</si>
  <si>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</si>
  <si>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</si>
  <si>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</si>
  <si>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</si>
  <si>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</si>
  <si>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</si>
  <si>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</si>
  <si>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</si>
  <si>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</si>
  <si>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</si>
  <si>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</si>
  <si>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</si>
  <si>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</si>
  <si>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</si>
  <si>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</si>
  <si>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</si>
  <si>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</si>
  <si>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</si>
  <si>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</si>
  <si>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</si>
  <si>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</si>
  <si>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</si>
  <si>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</si>
  <si>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</si>
  <si>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</si>
  <si>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</si>
  <si>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</si>
  <si>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</si>
  <si>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</si>
  <si>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</si>
  <si>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</si>
  <si>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</si>
  <si>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</si>
  <si>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</si>
  <si>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</si>
  <si>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</si>
  <si>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</si>
  <si>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</si>
  <si>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</si>
  <si>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</si>
  <si>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</si>
  <si>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</si>
  <si>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</si>
  <si>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</si>
  <si>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</si>
  <si>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</si>
  <si>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</si>
  <si>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</si>
  <si>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</si>
  <si>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</si>
  <si>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</si>
  <si>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</si>
  <si>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</si>
  <si>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</si>
  <si>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</si>
  <si>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</si>
  <si>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</si>
  <si>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</si>
  <si>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</si>
  <si>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</si>
  <si>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</si>
  <si>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</si>
  <si>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</si>
  <si>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</si>
  <si>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</si>
  <si>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</si>
  <si>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</si>
  <si>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</si>
  <si>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</si>
  <si>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</si>
  <si>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</si>
  <si>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</si>
  <si>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</si>
  <si>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</si>
  <si>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</si>
  <si>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</si>
  <si>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</si>
  <si>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</si>
  <si>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</si>
  <si>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</si>
  <si>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</si>
  <si>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</si>
  <si>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</si>
  <si>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</si>
  <si>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</si>
  <si>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</si>
  <si>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</si>
  <si>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</si>
  <si>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</si>
  <si>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</si>
  <si>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</si>
  <si>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</si>
  <si>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</si>
  <si>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</si>
  <si>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</si>
  <si>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</si>
  <si>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</si>
  <si>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</si>
  <si>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</si>
  <si>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</si>
  <si>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</si>
  <si>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</si>
  <si>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</si>
  <si>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</si>
  <si>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</si>
  <si>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</si>
  <si>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</si>
  <si>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</si>
  <si>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</si>
  <si>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</si>
  <si>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</si>
  <si>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</si>
  <si>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</si>
  <si>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</si>
  <si>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</si>
  <si>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</si>
  <si>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</si>
  <si>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</si>
  <si>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</si>
  <si>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</si>
  <si>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</si>
  <si>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</si>
  <si>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</si>
  <si>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</si>
  <si>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</si>
  <si>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</si>
  <si>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</si>
  <si>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</si>
  <si>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</si>
  <si>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</si>
  <si>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</si>
  <si>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</si>
  <si>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</si>
  <si>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</si>
  <si>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</si>
  <si>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</si>
  <si>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</si>
  <si>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</si>
  <si>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</si>
  <si>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</si>
  <si>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</si>
  <si>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</si>
  <si>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</si>
  <si>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</si>
  <si>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</si>
  <si>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</si>
  <si>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</si>
  <si>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</si>
  <si>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</si>
  <si>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</si>
  <si>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</si>
  <si>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</si>
  <si>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</si>
  <si>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</si>
  <si>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</si>
  <si>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</si>
  <si>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</si>
  <si>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</si>
  <si>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</si>
  <si>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</si>
  <si>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</si>
  <si>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</si>
  <si>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</si>
  <si>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</si>
  <si>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</si>
  <si>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</si>
  <si>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</si>
  <si>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</si>
  <si>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</si>
  <si>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</si>
  <si>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</si>
  <si>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</si>
  <si>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</si>
  <si>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</si>
  <si>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</si>
  <si>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</si>
  <si>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</si>
  <si>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</si>
  <si>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</si>
  <si>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</si>
  <si>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</si>
  <si>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</si>
  <si>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</si>
  <si>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</si>
  <si>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</si>
  <si>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</si>
  <si>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</si>
  <si>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</si>
  <si>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</si>
  <si>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</si>
  <si>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</si>
  <si>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</si>
  <si>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</si>
  <si>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</si>
  <si>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</si>
  <si>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</si>
  <si>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</si>
  <si>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</si>
  <si>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</si>
  <si>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</si>
  <si>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</si>
  <si>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</si>
  <si>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</si>
  <si>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</si>
  <si>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</si>
  <si>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</si>
  <si>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</si>
  <si>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</si>
  <si>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</si>
  <si>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</si>
  <si>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</si>
  <si>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</si>
  <si>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</si>
  <si>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</si>
  <si>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</si>
  <si>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</si>
  <si>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</si>
  <si>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</si>
  <si>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</si>
  <si>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</si>
  <si>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</si>
  <si>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</si>
  <si>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</si>
  <si>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</si>
  <si>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</si>
  <si>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</si>
  <si>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</si>
  <si>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</si>
  <si>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</si>
  <si>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</si>
  <si>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</si>
  <si>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</si>
  <si>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</si>
  <si>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</si>
  <si>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</si>
  <si>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</si>
  <si>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</si>
  <si>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</si>
  <si>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</si>
  <si>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</si>
  <si>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</si>
  <si>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</si>
  <si>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</si>
  <si>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</si>
  <si>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</si>
  <si>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</si>
  <si>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</si>
  <si>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</si>
  <si>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</si>
  <si>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</si>
  <si>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</si>
  <si>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</si>
  <si>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</si>
  <si>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</si>
  <si>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</si>
  <si>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</si>
  <si>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</si>
  <si>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</si>
  <si>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</si>
  <si>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</si>
  <si>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</si>
  <si>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</si>
  <si>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</si>
  <si>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</si>
  <si>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</si>
  <si>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</si>
  <si>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</si>
  <si>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</si>
  <si>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</si>
  <si>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</si>
  <si>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</si>
  <si>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</si>
  <si>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</si>
  <si>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</si>
  <si>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</si>
  <si>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</si>
  <si>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</si>
  <si>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</si>
  <si>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</si>
  <si>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</si>
  <si>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</si>
  <si>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</si>
  <si>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</si>
  <si>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</si>
  <si>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</si>
  <si>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</si>
  <si>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</si>
  <si>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</si>
  <si>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</si>
  <si>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</si>
  <si>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</si>
  <si>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</si>
  <si>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</si>
  <si>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</si>
  <si>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</si>
  <si>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</si>
  <si>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</si>
  <si>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</si>
  <si>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</si>
  <si>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</si>
  <si>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</si>
  <si>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</si>
  <si>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</si>
  <si>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</si>
  <si>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</si>
  <si>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</si>
  <si>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</si>
  <si>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</si>
  <si>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</si>
  <si>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</si>
  <si>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</si>
  <si>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</si>
  <si>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</si>
  <si>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</si>
  <si>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</si>
  <si>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</si>
  <si>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</si>
  <si>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</si>
  <si>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</si>
  <si>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</si>
  <si>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</si>
  <si>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</si>
  <si>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</si>
  <si>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</si>
  <si>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</si>
  <si>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</si>
  <si>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</si>
  <si>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</si>
  <si>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</si>
  <si>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</si>
  <si>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</si>
  <si>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</si>
  <si>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</si>
  <si>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</si>
  <si>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</si>
  <si>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</si>
  <si>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</si>
  <si>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</si>
  <si>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</si>
  <si>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</si>
  <si>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</si>
  <si>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</si>
  <si>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</si>
  <si>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</si>
  <si>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</si>
  <si>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</si>
  <si>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</si>
  <si>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</si>
  <si>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</si>
  <si>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</si>
  <si>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</si>
  <si>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</si>
  <si>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</si>
  <si>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</si>
  <si>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</si>
  <si>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</si>
  <si>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</si>
  <si>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</si>
  <si>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</si>
  <si>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</si>
  <si>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</si>
  <si>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</si>
  <si>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</si>
  <si>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</si>
  <si>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</si>
  <si>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</si>
  <si>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</si>
  <si>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</si>
  <si>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</si>
  <si>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</si>
  <si>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</si>
  <si>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</si>
  <si>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</si>
  <si>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</si>
  <si>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</si>
  <si>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</si>
  <si>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</si>
  <si>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</si>
  <si>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</si>
  <si>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</si>
  <si>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</si>
  <si>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</si>
  <si>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</si>
  <si>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</si>
  <si>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</si>
  <si>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</si>
  <si>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</si>
  <si>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</si>
  <si>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</si>
  <si>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</si>
  <si>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</si>
  <si>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</si>
  <si>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</si>
  <si>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</si>
  <si>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</si>
  <si>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</si>
  <si>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</si>
  <si>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</si>
  <si>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</si>
  <si>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</si>
  <si>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</si>
  <si>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</si>
  <si>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</si>
  <si>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</si>
  <si>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</si>
  <si>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</si>
  <si>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</si>
  <si>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</si>
  <si>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</si>
  <si>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</si>
  <si>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</si>
  <si>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</si>
  <si>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</si>
  <si>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</si>
  <si>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</si>
  <si>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</si>
  <si>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</si>
  <si>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</si>
  <si>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</si>
  <si>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</si>
  <si>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</si>
  <si>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</si>
  <si>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</si>
  <si>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</si>
  <si>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</si>
  <si>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</si>
  <si>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</si>
  <si>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</si>
  <si>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</si>
  <si>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</si>
  <si>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</si>
  <si>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</si>
  <si>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</si>
  <si>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</si>
  <si>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</si>
  <si>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</si>
  <si>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</si>
  <si>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</si>
  <si>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</si>
  <si>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</si>
  <si>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</si>
  <si>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</si>
  <si>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</si>
  <si>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</si>
  <si>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</si>
  <si>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</si>
  <si>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</si>
  <si>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</si>
  <si>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</si>
  <si>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</si>
  <si>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</si>
  <si>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</si>
  <si>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</si>
  <si>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</si>
  <si>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</si>
  <si>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</si>
  <si>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</si>
  <si>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</si>
  <si>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</si>
  <si>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</si>
  <si>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</si>
  <si>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</si>
  <si>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</si>
  <si>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</si>
  <si>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</si>
  <si>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</si>
  <si>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</si>
  <si>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</si>
  <si>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</si>
  <si>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</si>
  <si>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</si>
  <si>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</si>
  <si>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</si>
  <si>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</si>
  <si>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</si>
  <si>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</si>
  <si>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</si>
  <si>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</si>
  <si>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</si>
  <si>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</si>
  <si>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</si>
  <si>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</si>
  <si>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</si>
  <si>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</si>
  <si>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</si>
  <si>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</si>
  <si>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</si>
  <si>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</si>
  <si>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</si>
  <si>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</si>
  <si>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</si>
  <si>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</si>
  <si>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</si>
  <si>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</si>
  <si>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</si>
  <si>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</si>
  <si>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</si>
  <si>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</si>
  <si>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</si>
  <si>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</si>
  <si>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</si>
  <si>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</si>
  <si>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</si>
  <si>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</si>
  <si>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</si>
  <si>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</si>
  <si>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</si>
  <si>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</si>
  <si>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</si>
  <si>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</si>
  <si>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</si>
  <si>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</si>
  <si>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</si>
  <si>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</si>
  <si>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</si>
  <si>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</si>
  <si>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</si>
  <si>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</si>
  <si>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</si>
  <si>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</si>
  <si>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</si>
  <si>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</si>
  <si>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</si>
  <si>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</si>
  <si>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</si>
  <si>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</si>
  <si>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</si>
  <si>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</si>
  <si>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</si>
  <si>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</si>
  <si>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</si>
  <si>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</si>
  <si>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</si>
  <si>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</si>
  <si>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</si>
  <si>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</si>
  <si>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</si>
  <si>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</si>
  <si>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</si>
  <si>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</si>
  <si>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</si>
  <si>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</si>
  <si>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</si>
  <si>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</si>
  <si>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</si>
  <si>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</si>
  <si>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</si>
  <si>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</si>
  <si>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</si>
  <si>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</si>
  <si>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</si>
  <si>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</si>
  <si>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</si>
  <si>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</si>
  <si>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</si>
  <si>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</si>
  <si>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</si>
  <si>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</si>
  <si>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</si>
  <si>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</si>
  <si>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</si>
  <si>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</si>
  <si>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</si>
  <si>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</si>
  <si>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</si>
  <si>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</si>
  <si>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</si>
  <si>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</si>
  <si>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</si>
  <si>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</si>
  <si>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</si>
  <si>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</si>
  <si>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</si>
  <si>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</si>
  <si>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</si>
  <si>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</si>
  <si>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</si>
  <si>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</si>
  <si>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</si>
  <si>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</si>
  <si>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</si>
  <si>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</si>
  <si>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</si>
  <si>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</si>
  <si>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</si>
  <si>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</si>
  <si>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</si>
  <si>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</si>
  <si>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</si>
  <si>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</si>
  <si>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</si>
  <si>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</si>
  <si>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</si>
  <si>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</si>
  <si>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</si>
  <si>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</si>
  <si>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</si>
  <si>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</si>
  <si>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</si>
  <si>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</si>
  <si>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</si>
  <si>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</si>
  <si>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</si>
  <si>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</si>
  <si>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</si>
  <si>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</si>
  <si>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</si>
  <si>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</si>
  <si>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</si>
  <si>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</si>
  <si>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</si>
  <si>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</si>
  <si>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</si>
  <si>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</si>
  <si>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</si>
  <si>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</si>
  <si>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</si>
  <si>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</si>
  <si>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</si>
  <si>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</si>
  <si>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</si>
  <si>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</si>
  <si>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</si>
  <si>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</si>
  <si>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</si>
  <si>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</si>
  <si>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</si>
  <si>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</si>
  <si>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</si>
  <si>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</si>
  <si>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</si>
  <si>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</si>
  <si>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</si>
  <si>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</si>
  <si>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</si>
  <si>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</si>
  <si>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</si>
  <si>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</si>
  <si>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</si>
  <si>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</si>
  <si>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</si>
  <si>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</si>
  <si>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</si>
  <si>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</si>
  <si>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</si>
  <si>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</si>
  <si>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</si>
  <si>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</si>
  <si>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</si>
  <si>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</si>
  <si>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</si>
  <si>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</si>
  <si>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</si>
  <si>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</si>
  <si>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</si>
  <si>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</si>
  <si>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</si>
  <si>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</si>
  <si>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</si>
  <si>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</si>
  <si>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</si>
  <si>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</si>
  <si>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</si>
  <si>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</si>
  <si>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</si>
  <si>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</si>
  <si>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</si>
  <si>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</si>
  <si>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</si>
  <si>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</si>
  <si>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</si>
  <si>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</si>
  <si>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</si>
  <si>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</si>
  <si>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</si>
  <si>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</si>
  <si>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</si>
  <si>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</si>
  <si>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</si>
  <si>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</si>
  <si>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</si>
  <si>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</si>
  <si>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</si>
  <si>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</si>
  <si>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</si>
  <si>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</si>
  <si>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</si>
  <si>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</si>
  <si>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</si>
  <si>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</si>
  <si>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</si>
  <si>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</si>
  <si>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</si>
  <si>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</si>
  <si>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</si>
  <si>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</si>
  <si>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</si>
  <si>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</si>
  <si>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</si>
  <si>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</si>
  <si>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</si>
  <si>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</si>
  <si>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</si>
  <si>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</si>
  <si>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</si>
  <si>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</si>
  <si>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</si>
  <si>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</si>
  <si>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</si>
  <si>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</si>
  <si>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</si>
  <si>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</si>
  <si>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</si>
  <si>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</si>
  <si>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</si>
  <si>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</si>
  <si>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</si>
  <si>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</si>
  <si>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</si>
  <si>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</si>
  <si>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</si>
  <si>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</si>
  <si>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</si>
  <si>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</si>
  <si>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</si>
  <si>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</si>
  <si>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</si>
  <si>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</si>
  <si>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</si>
  <si>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</si>
  <si>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</si>
  <si>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</si>
  <si>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</si>
  <si>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</si>
  <si>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</si>
  <si>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</si>
  <si>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</si>
  <si>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</si>
  <si>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</si>
  <si>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</si>
  <si>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</si>
  <si>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</si>
  <si>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</si>
  <si>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</si>
  <si>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</si>
  <si>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</si>
  <si>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</si>
  <si>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</si>
  <si>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</si>
  <si>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</si>
  <si>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</si>
  <si>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</si>
  <si>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</si>
  <si>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</si>
  <si>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</si>
  <si>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</si>
  <si>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</si>
  <si>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</si>
  <si>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</si>
  <si>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</si>
  <si>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</si>
  <si>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</si>
  <si>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</si>
  <si>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</si>
  <si>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</si>
  <si>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</si>
  <si>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</si>
  <si>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</si>
  <si>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</si>
  <si>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</si>
  <si>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</si>
  <si>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</si>
  <si>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</si>
  <si>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</si>
  <si>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</si>
  <si>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</si>
  <si>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</si>
  <si>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</si>
  <si>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</si>
  <si>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</si>
  <si>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</si>
  <si>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</si>
  <si>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</si>
  <si>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</si>
  <si>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</si>
  <si>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</si>
  <si>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</si>
  <si>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</si>
  <si>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</si>
  <si>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</si>
  <si>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</si>
  <si>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</si>
  <si>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</si>
  <si>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</si>
  <si>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</si>
  <si>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</si>
  <si>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</si>
  <si>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</si>
  <si>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</si>
  <si>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</si>
  <si>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</si>
  <si>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</si>
  <si>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</si>
  <si>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</si>
  <si>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</si>
  <si>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</si>
  <si>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</si>
  <si>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</si>
  <si>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</si>
  <si>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</si>
  <si>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</si>
  <si>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</si>
  <si>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</si>
  <si>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</si>
  <si>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</si>
  <si>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</si>
  <si>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</si>
  <si>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</si>
  <si>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</si>
  <si>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</si>
  <si>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</si>
  <si>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</si>
  <si>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</si>
  <si>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</si>
  <si>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</si>
  <si>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</si>
  <si>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</si>
  <si>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</si>
  <si>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</si>
  <si>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</si>
  <si>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</si>
  <si>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</si>
  <si>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</si>
  <si>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</si>
  <si>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</si>
  <si>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</si>
  <si>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</si>
  <si>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</si>
  <si>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</si>
  <si>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</si>
  <si>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</si>
  <si>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</si>
  <si>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</si>
  <si>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</si>
  <si>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</si>
  <si>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</si>
  <si>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</si>
  <si>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</si>
  <si>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</si>
  <si>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</si>
  <si>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</si>
  <si>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</si>
  <si>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</si>
  <si>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</si>
  <si>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</si>
  <si>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</si>
  <si>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</si>
  <si>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</si>
  <si>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</si>
  <si>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</si>
  <si>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</si>
  <si>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</si>
  <si>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</si>
  <si>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</si>
  <si>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</si>
  <si>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</si>
  <si>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</si>
  <si>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</si>
  <si>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</si>
  <si>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</si>
  <si>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</si>
  <si>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</si>
  <si>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</si>
  <si>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</si>
  <si>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</si>
  <si>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</si>
  <si>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</si>
  <si>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</si>
  <si>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</si>
  <si>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</si>
  <si>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</si>
  <si>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</si>
  <si>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</si>
  <si>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</si>
  <si>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</si>
  <si>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</si>
  <si>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</si>
  <si>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</si>
  <si>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</si>
  <si>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</si>
  <si>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</si>
  <si>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</si>
  <si>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</si>
  <si>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</si>
  <si>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</si>
  <si>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</si>
  <si>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</si>
  <si>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</si>
  <si>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</si>
  <si>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</si>
  <si>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</si>
  <si>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</si>
  <si>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</si>
  <si>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</si>
  <si>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</si>
  <si>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</si>
  <si>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</si>
  <si>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</si>
  <si>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</si>
  <si>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</si>
  <si>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</si>
  <si>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</si>
  <si>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</si>
  <si>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</si>
  <si>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</si>
  <si>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</si>
  <si>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</si>
  <si>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</si>
  <si>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</si>
  <si>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</si>
  <si>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</si>
  <si>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</si>
  <si>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</si>
  <si>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</si>
  <si>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</si>
  <si>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</si>
  <si>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</si>
  <si>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</si>
  <si>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</si>
  <si>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</si>
  <si>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</si>
  <si>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</si>
  <si>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</si>
  <si>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</si>
  <si>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</si>
  <si>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</si>
  <si>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</si>
  <si>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</si>
  <si>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</si>
  <si>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</si>
  <si>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</si>
  <si>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</si>
  <si>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</si>
  <si>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</si>
  <si>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</si>
  <si>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</si>
  <si>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</si>
  <si>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</si>
  <si>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</si>
  <si>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</si>
  <si>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</si>
  <si>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</si>
  <si>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</si>
  <si>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</si>
  <si>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</si>
  <si>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</si>
  <si>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</si>
  <si>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</si>
  <si>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</si>
  <si>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</si>
  <si>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</si>
  <si>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</si>
  <si>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</si>
  <si>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</si>
  <si>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</si>
  <si>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</si>
  <si>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</si>
  <si>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</si>
  <si>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</si>
  <si>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</si>
  <si>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</si>
  <si>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</si>
  <si>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</si>
  <si>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</si>
  <si>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</si>
  <si>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</si>
  <si>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</si>
  <si>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</si>
  <si>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</si>
  <si>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</si>
  <si>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</si>
  <si>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</si>
  <si>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</si>
  <si>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</si>
  <si>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</si>
  <si>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</si>
  <si>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</si>
  <si>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</si>
  <si>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</si>
  <si>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</si>
  <si>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</si>
  <si>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</si>
  <si>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</si>
  <si>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</si>
  <si>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</si>
  <si>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</si>
  <si>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</si>
  <si>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</si>
  <si>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</si>
  <si>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</si>
  <si>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</si>
  <si>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</si>
  <si>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</si>
  <si>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</si>
  <si>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</si>
  <si>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</si>
  <si>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</si>
  <si>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</si>
  <si>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</si>
  <si>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</si>
  <si>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</si>
  <si>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</si>
  <si>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</si>
  <si>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</si>
  <si>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</si>
  <si>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</si>
  <si>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</si>
  <si>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</si>
  <si>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</si>
  <si>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</si>
  <si>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</si>
  <si>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</si>
  <si>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</si>
  <si>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</si>
  <si>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</si>
  <si>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</si>
  <si>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</si>
  <si>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</si>
  <si>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</si>
  <si>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</si>
  <si>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</si>
  <si>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</si>
  <si>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</si>
  <si>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</si>
  <si>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</si>
  <si>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</si>
  <si>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</si>
  <si>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</si>
  <si>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</si>
  <si>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</si>
  <si>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</si>
  <si>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</si>
  <si>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</si>
  <si>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</si>
  <si>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</si>
  <si>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</si>
  <si>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</si>
  <si>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</si>
  <si>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</si>
  <si>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</si>
  <si>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</si>
  <si>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</si>
  <si>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</si>
  <si>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</si>
  <si>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</si>
  <si>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</si>
  <si>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</si>
  <si>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</si>
  <si>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</si>
  <si>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</si>
  <si>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</si>
  <si>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</si>
  <si>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</si>
  <si>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</si>
  <si>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</si>
  <si>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</si>
  <si>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</si>
  <si>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</si>
  <si>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</si>
  <si>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</si>
  <si>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</si>
  <si>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</si>
  <si>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</si>
  <si>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</si>
  <si>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</si>
  <si>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</si>
  <si>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</si>
  <si>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</si>
  <si>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</si>
  <si>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</si>
  <si>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</si>
  <si>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</si>
  <si>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</si>
  <si>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</si>
  <si>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</si>
  <si>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</si>
  <si>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</si>
  <si>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</si>
  <si>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</si>
  <si>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</si>
  <si>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</si>
  <si>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</si>
  <si>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</si>
  <si>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</si>
  <si>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</si>
  <si>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</si>
  <si>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</si>
  <si>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</si>
  <si>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</si>
  <si>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</si>
  <si>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</si>
  <si>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</si>
  <si>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</si>
  <si>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</si>
  <si>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</si>
  <si>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</si>
  <si>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</si>
  <si>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</si>
  <si>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</si>
  <si>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</si>
  <si>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</si>
  <si>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</si>
  <si>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</si>
  <si>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</si>
  <si>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</si>
  <si>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</si>
  <si>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</si>
  <si>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</si>
  <si>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</si>
  <si>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</si>
  <si>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</si>
  <si>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</si>
  <si>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</si>
  <si>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</si>
  <si>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</si>
  <si>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</si>
  <si>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</si>
  <si>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</si>
  <si>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</si>
  <si>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</si>
  <si>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</si>
  <si>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</si>
  <si>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</si>
  <si>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</si>
  <si>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</si>
  <si>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</si>
  <si>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</si>
  <si>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</si>
  <si>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</si>
  <si>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</si>
  <si>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</si>
  <si>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</si>
  <si>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</si>
  <si>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</si>
  <si>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</si>
  <si>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</si>
  <si>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</si>
  <si>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</si>
  <si>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</si>
  <si>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</si>
  <si>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</si>
  <si>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</si>
  <si>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</si>
  <si>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</si>
  <si>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</si>
  <si>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</si>
  <si>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</si>
  <si>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</si>
  <si>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</si>
  <si>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</si>
  <si>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</si>
  <si>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</si>
  <si>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</si>
  <si>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</si>
  <si>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</si>
  <si>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</si>
  <si>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</si>
  <si>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</si>
  <si>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</si>
  <si>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</si>
  <si>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</si>
  <si>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</si>
  <si>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</si>
  <si>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</si>
  <si>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</si>
  <si>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</si>
  <si>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</si>
  <si>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</si>
  <si>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</si>
  <si>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</si>
  <si>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</si>
  <si>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</si>
  <si>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</si>
  <si>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</si>
  <si>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</si>
  <si>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</si>
  <si>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</si>
  <si>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</si>
  <si>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</si>
  <si>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</si>
  <si>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</si>
  <si>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</si>
  <si>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</si>
  <si>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</si>
  <si>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</si>
  <si>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</si>
  <si>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</si>
  <si>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</si>
  <si>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</si>
  <si>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</si>
  <si>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</si>
  <si>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</si>
  <si>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</si>
  <si>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</si>
  <si>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</si>
  <si>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</si>
  <si>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</si>
  <si>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</si>
  <si>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</si>
  <si>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</si>
  <si>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</si>
  <si>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</si>
  <si>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</si>
  <si>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</si>
  <si>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</si>
  <si>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</si>
  <si>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</si>
  <si>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</si>
  <si>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</si>
  <si>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</si>
  <si>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</si>
  <si>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</si>
  <si>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</si>
  <si>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</si>
  <si>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</si>
  <si>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</si>
  <si>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</si>
  <si>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</si>
  <si>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</si>
  <si>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</si>
  <si>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</si>
  <si>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</si>
  <si>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</si>
  <si>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</si>
  <si>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</si>
  <si>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</si>
  <si>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</si>
  <si>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</si>
  <si>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</si>
  <si>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</si>
  <si>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</si>
  <si>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</si>
  <si>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</si>
  <si>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</si>
  <si>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</si>
  <si>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</si>
  <si>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</si>
  <si>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</si>
  <si>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</si>
  <si>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</si>
  <si>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</si>
  <si>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</si>
  <si>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</si>
  <si>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</si>
  <si>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</si>
  <si>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</si>
  <si>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</si>
  <si>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</si>
  <si>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</si>
  <si>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</si>
  <si>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</si>
  <si>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</si>
  <si>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</si>
  <si>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</si>
  <si>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</si>
  <si>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</si>
  <si>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</si>
  <si>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</si>
  <si>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</si>
  <si>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</si>
  <si>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</si>
  <si>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</si>
  <si>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</si>
  <si>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</si>
  <si>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</si>
  <si>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</si>
  <si>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</si>
  <si>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</si>
  <si>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</si>
  <si>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</si>
  <si>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</si>
  <si>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</si>
  <si>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</si>
  <si>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</si>
  <si>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</si>
  <si>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</si>
  <si>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</si>
  <si>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</si>
  <si>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</si>
  <si>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</si>
  <si>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</si>
  <si>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</si>
  <si>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</si>
  <si>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</si>
  <si>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</si>
  <si>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</si>
  <si>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</si>
  <si>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</si>
  <si>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</si>
  <si>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</si>
  <si>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</si>
  <si>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</si>
  <si>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</si>
  <si>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</si>
  <si>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</si>
  <si>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</si>
  <si>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</si>
  <si>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</si>
  <si>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</si>
  <si>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</si>
  <si>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</si>
  <si>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</si>
  <si>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</si>
  <si>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</si>
  <si>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</si>
  <si>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</si>
  <si>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</si>
  <si>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</si>
  <si>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</si>
  <si>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</si>
  <si>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</si>
  <si>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</si>
  <si>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</si>
  <si>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</si>
  <si>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</si>
  <si>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</si>
  <si>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</si>
  <si>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</si>
  <si>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</si>
  <si>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</si>
  <si>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</si>
  <si>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</si>
  <si>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</si>
  <si>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</si>
  <si>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</si>
  <si>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</si>
  <si>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</si>
  <si>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</si>
  <si>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</si>
  <si>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</si>
  <si>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</si>
  <si>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</si>
  <si>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</si>
  <si>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</si>
  <si>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</si>
  <si>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</si>
  <si>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</si>
  <si>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</si>
  <si>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</si>
  <si>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</si>
  <si>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</si>
  <si>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</si>
  <si>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</si>
  <si>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</si>
  <si>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</si>
  <si>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</si>
  <si>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</si>
  <si>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</si>
  <si>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</si>
  <si>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</si>
  <si>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</si>
  <si>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</si>
  <si>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</si>
  <si>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</si>
  <si>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</si>
  <si>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</si>
  <si>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</si>
  <si>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</si>
  <si>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</si>
  <si>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</si>
  <si>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</si>
  <si>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</si>
  <si>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</si>
  <si>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</si>
  <si>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</si>
  <si>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</si>
  <si>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</si>
  <si>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</si>
  <si>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</si>
  <si>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</si>
  <si>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</si>
  <si>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</si>
  <si>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</si>
  <si>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</si>
  <si>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</si>
  <si>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</si>
  <si>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</si>
  <si>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</si>
  <si>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</si>
  <si>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</si>
  <si>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</si>
  <si>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</si>
  <si>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</si>
  <si>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</si>
  <si>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</si>
  <si>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</si>
  <si>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</si>
  <si>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</si>
  <si>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</si>
  <si>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</si>
  <si>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</si>
  <si>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</si>
  <si>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</si>
  <si>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</si>
  <si>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</si>
  <si>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</si>
  <si>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</si>
  <si>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</si>
  <si>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</si>
  <si>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</si>
  <si>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</si>
  <si>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</si>
  <si>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</si>
  <si>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</si>
  <si>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</si>
  <si>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</si>
  <si>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</si>
  <si>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</si>
  <si>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</si>
  <si>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</si>
  <si>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</si>
  <si>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</si>
  <si>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</si>
  <si>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</si>
  <si>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</si>
  <si>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</si>
  <si>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</si>
  <si>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</si>
  <si>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</si>
  <si>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</si>
  <si>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</si>
  <si>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</si>
  <si>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</si>
  <si>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</si>
  <si>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</si>
  <si>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</si>
  <si>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</si>
  <si>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</si>
  <si>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</si>
  <si>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</si>
  <si>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</si>
  <si>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</si>
  <si>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</si>
  <si>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</si>
  <si>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</si>
  <si>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</si>
  <si>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</si>
  <si>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</si>
  <si>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</si>
  <si>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</si>
  <si>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</si>
  <si>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</si>
  <si>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</si>
  <si>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</si>
  <si>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</si>
  <si>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</si>
  <si>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</si>
  <si>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</si>
  <si>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</si>
  <si>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</si>
  <si>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</si>
  <si>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</si>
  <si>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</si>
  <si>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</si>
  <si>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</si>
  <si>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</si>
  <si>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</si>
  <si>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</si>
  <si>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</si>
  <si>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</si>
  <si>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</si>
  <si>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</si>
  <si>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</si>
  <si>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</si>
  <si>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</si>
  <si>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</si>
  <si>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</si>
  <si>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</si>
  <si>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</si>
  <si>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</si>
  <si>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</si>
  <si>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</si>
  <si>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</si>
  <si>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</si>
  <si>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</si>
  <si>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</si>
  <si>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</si>
  <si>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</si>
  <si>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</si>
  <si>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</si>
  <si>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</si>
  <si>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</si>
  <si>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</si>
  <si>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</si>
  <si>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</si>
  <si>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</si>
  <si>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</si>
  <si>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</si>
  <si>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</si>
  <si>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</si>
  <si>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</si>
  <si>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</si>
  <si>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</si>
  <si>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</si>
  <si>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</si>
  <si>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</si>
  <si>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</si>
  <si>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</si>
  <si>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</si>
  <si>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</si>
  <si>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</si>
  <si>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</si>
  <si>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</si>
  <si>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</si>
  <si>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</si>
  <si>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</si>
  <si>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</si>
  <si>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</si>
  <si>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</si>
  <si>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</si>
  <si>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</si>
  <si>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</si>
  <si>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</si>
  <si>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</si>
  <si>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</si>
  <si>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</si>
  <si>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</si>
  <si>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</si>
  <si>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</si>
  <si>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</si>
  <si>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</si>
  <si>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</si>
  <si>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</si>
  <si>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</si>
  <si>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</si>
  <si>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</si>
  <si>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</si>
  <si>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</si>
  <si>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</si>
  <si>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</si>
  <si>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</si>
  <si>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</si>
  <si>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</si>
  <si>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</si>
  <si>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</si>
  <si>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</si>
  <si>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</si>
  <si>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</si>
  <si>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</si>
  <si>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</si>
  <si>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</si>
  <si>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</si>
  <si>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</si>
  <si>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</si>
  <si>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</si>
  <si>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</si>
  <si>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</si>
  <si>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</si>
  <si>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</si>
  <si>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</si>
  <si>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</si>
  <si>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</si>
  <si>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</si>
  <si>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</si>
  <si>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</si>
  <si>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</si>
  <si>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</si>
  <si>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</si>
  <si>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</si>
  <si>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</si>
  <si>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</si>
  <si>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</si>
  <si>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</si>
  <si>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</si>
  <si>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</si>
  <si>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</si>
  <si>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</si>
  <si>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</si>
  <si>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</si>
  <si>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</si>
  <si>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</si>
  <si>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</si>
  <si>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</si>
  <si>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</si>
  <si>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</si>
  <si>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</si>
  <si>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</si>
  <si>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</si>
  <si>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</si>
  <si>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</si>
  <si>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</si>
  <si>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</si>
  <si>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</si>
  <si>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</si>
  <si>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</si>
  <si>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</si>
  <si>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</si>
  <si>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</si>
  <si>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</si>
  <si>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</si>
  <si>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</si>
  <si>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</si>
  <si>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</si>
  <si>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</si>
  <si>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</si>
  <si>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</si>
  <si>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</si>
  <si>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</si>
  <si>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</si>
  <si>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</si>
  <si>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</si>
  <si>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</si>
  <si>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</si>
  <si>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</si>
  <si>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</si>
  <si>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</si>
  <si>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</si>
  <si>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</si>
  <si>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</si>
  <si>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</si>
  <si>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</si>
  <si>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</si>
  <si>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</si>
  <si>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</si>
  <si>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</si>
  <si>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</si>
  <si>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</si>
  <si>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</si>
  <si>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</si>
  <si>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</si>
  <si>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</si>
  <si>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</si>
  <si>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</si>
  <si>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</si>
  <si>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</si>
  <si>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</si>
  <si>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</si>
  <si>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</si>
  <si>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</si>
  <si>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</si>
  <si>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</si>
  <si>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</si>
  <si>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</si>
  <si>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</si>
  <si>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</si>
  <si>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</si>
  <si>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</si>
  <si>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</si>
  <si>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</si>
  <si>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</si>
  <si>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</si>
  <si>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</si>
  <si>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</si>
  <si>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</si>
  <si>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</si>
  <si>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</si>
  <si>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</si>
  <si>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</si>
  <si>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</si>
  <si>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</si>
  <si>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</si>
  <si>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</si>
  <si>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</si>
  <si>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</si>
  <si>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</si>
  <si>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</si>
  <si>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</si>
  <si>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</si>
  <si>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</si>
  <si>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</si>
  <si>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</si>
  <si>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</si>
  <si>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</si>
  <si>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</si>
  <si>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</si>
  <si>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</si>
  <si>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</si>
  <si>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</si>
  <si>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</si>
  <si>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</si>
  <si>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</si>
  <si>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</si>
  <si>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</si>
  <si>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</si>
  <si>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</si>
  <si>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</si>
  <si>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</si>
  <si>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</si>
  <si>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</si>
  <si>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</si>
  <si>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</si>
  <si>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</si>
  <si>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</si>
  <si>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</si>
  <si>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</si>
  <si>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</si>
  <si>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</si>
  <si>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</si>
  <si>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</si>
  <si>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</si>
  <si>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</si>
  <si>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</si>
  <si>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</si>
  <si>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</si>
  <si>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</si>
  <si>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</si>
  <si>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</si>
  <si>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</si>
  <si>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</si>
  <si>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</si>
  <si>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</si>
  <si>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</si>
  <si>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</si>
  <si>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</si>
  <si>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</si>
  <si>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</si>
  <si>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</si>
  <si>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</si>
  <si>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</si>
  <si>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</si>
  <si>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</si>
  <si>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</si>
  <si>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</si>
  <si>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</si>
  <si>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</si>
  <si>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</si>
  <si>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</si>
  <si>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</si>
  <si>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</si>
  <si>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</si>
  <si>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</si>
  <si>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</si>
  <si>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</si>
  <si>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</si>
  <si>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</si>
  <si>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</si>
  <si>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</si>
  <si>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</si>
  <si>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</si>
  <si>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</si>
  <si>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</si>
  <si>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</si>
  <si>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</si>
  <si>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</si>
  <si>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</si>
  <si>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</si>
  <si>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</si>
  <si>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</si>
  <si>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</si>
  <si>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</si>
  <si>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</si>
  <si>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</si>
  <si>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</si>
  <si>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</si>
  <si>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</si>
  <si>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</si>
  <si>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</si>
  <si>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</si>
  <si>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</si>
  <si>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</si>
  <si>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</si>
  <si>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</si>
  <si>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</si>
  <si>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</si>
  <si>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</si>
  <si>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</si>
  <si>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</si>
  <si>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</si>
  <si>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</si>
  <si>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</si>
  <si>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</si>
  <si>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</si>
  <si>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</si>
  <si>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</si>
  <si>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</si>
  <si>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</si>
  <si>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</si>
  <si>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</si>
  <si>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</si>
  <si>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</si>
  <si>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</si>
  <si>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</si>
  <si>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</si>
  <si>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</si>
  <si>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</si>
  <si>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</si>
  <si>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</si>
  <si>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</si>
  <si>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</si>
  <si>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</si>
  <si>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</si>
  <si>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</si>
  <si>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</si>
  <si>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</si>
  <si>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</si>
  <si>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</si>
  <si>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</si>
  <si>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</si>
  <si>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</si>
  <si>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</si>
  <si>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</si>
  <si>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</si>
  <si>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</si>
  <si>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</si>
  <si>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</si>
  <si>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</si>
  <si>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</si>
  <si>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</si>
  <si>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</si>
  <si>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</si>
  <si>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</si>
  <si>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</si>
  <si>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</si>
  <si>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</si>
  <si>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</si>
  <si>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</si>
  <si>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</si>
  <si>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</si>
  <si>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</si>
  <si>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</si>
  <si>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</si>
  <si>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</si>
  <si>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</si>
  <si>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</si>
  <si>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</si>
  <si>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</si>
  <si>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</si>
  <si>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</si>
  <si>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</si>
  <si>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</si>
  <si>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</si>
  <si>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</si>
  <si>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</si>
  <si>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</si>
  <si>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</si>
  <si>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</si>
  <si>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</si>
  <si>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</si>
  <si>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</si>
  <si>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</si>
  <si>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</si>
  <si>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</si>
  <si>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</si>
  <si>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</si>
  <si>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</si>
  <si>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</si>
  <si>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</si>
  <si>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</si>
  <si>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</si>
  <si>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</si>
  <si>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</si>
  <si>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</si>
  <si>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</si>
  <si>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</si>
  <si>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</si>
  <si>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</si>
  <si>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</si>
  <si>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</si>
  <si>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</si>
  <si>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</si>
  <si>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</si>
  <si>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</si>
  <si>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</si>
  <si>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</si>
  <si>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</si>
  <si>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</si>
  <si>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</si>
  <si>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</si>
  <si>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</si>
  <si>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</si>
  <si>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</si>
  <si>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</si>
  <si>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</si>
  <si>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</si>
  <si>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</si>
  <si>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</si>
  <si>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</si>
  <si>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</si>
  <si>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</si>
  <si>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</si>
  <si>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</si>
  <si>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</si>
  <si>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</si>
  <si>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</si>
  <si>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</si>
  <si>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</si>
  <si>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</si>
  <si>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</si>
  <si>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</si>
  <si>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</si>
  <si>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</si>
  <si>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</si>
  <si>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</si>
  <si>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</si>
  <si>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</si>
  <si>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</si>
  <si>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</si>
  <si>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</si>
  <si>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</si>
  <si>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</si>
  <si>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</si>
  <si>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</si>
  <si>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</si>
  <si>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</si>
  <si>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</si>
  <si>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</si>
  <si>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</si>
  <si>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</si>
  <si>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</si>
  <si>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</si>
  <si>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</si>
  <si>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</si>
  <si>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</si>
  <si>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</si>
  <si>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</si>
  <si>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</si>
  <si>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</si>
  <si>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</si>
  <si>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</si>
  <si>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</si>
  <si>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</si>
  <si>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</si>
  <si>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</si>
  <si>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</si>
  <si>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</si>
  <si>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</si>
  <si>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</si>
  <si>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</si>
  <si>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</si>
  <si>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</si>
  <si>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</si>
  <si>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</si>
  <si>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</si>
  <si>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</si>
  <si>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</si>
  <si>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</si>
  <si>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</si>
  <si>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</si>
  <si>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</si>
  <si>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</si>
  <si>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</si>
  <si>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</si>
  <si>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</si>
  <si>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</si>
  <si>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</si>
  <si>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</si>
  <si>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</si>
  <si>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</si>
  <si>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</si>
  <si>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</si>
  <si>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</si>
  <si>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</si>
  <si>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</si>
  <si>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</si>
  <si>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</si>
  <si>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</si>
  <si>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</si>
  <si>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</si>
  <si>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</si>
  <si>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</si>
  <si>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</si>
  <si>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</si>
  <si>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</si>
  <si>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</si>
  <si>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</si>
  <si>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</si>
  <si>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</si>
  <si>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</si>
  <si>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</si>
  <si>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</si>
  <si>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</si>
  <si>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</si>
  <si>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</si>
  <si>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</si>
  <si>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</si>
  <si>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</si>
  <si>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</si>
  <si>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</si>
  <si>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</si>
  <si>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</si>
  <si>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</si>
  <si>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</si>
  <si>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</si>
  <si>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</si>
  <si>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</si>
  <si>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</si>
  <si>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</si>
  <si>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</si>
  <si>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</si>
  <si>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</si>
  <si>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</si>
  <si>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</si>
  <si>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</si>
  <si>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</si>
  <si>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</si>
  <si>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</si>
  <si>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</si>
  <si>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</si>
  <si>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</si>
  <si>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</si>
  <si>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</si>
  <si>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</si>
  <si>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</si>
  <si>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</si>
  <si>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</si>
  <si>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</si>
  <si>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</si>
  <si>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</si>
  <si>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</si>
  <si>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</si>
  <si>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</si>
  <si>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</si>
  <si>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</si>
  <si>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</si>
  <si>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</si>
  <si>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</si>
  <si>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</si>
  <si>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</si>
  <si>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</si>
  <si>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</si>
  <si>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</si>
  <si>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</si>
  <si>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</si>
  <si>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</si>
  <si>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</si>
  <si>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</si>
  <si>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</si>
  <si>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</si>
  <si>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</si>
  <si>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</si>
  <si>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</si>
  <si>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</si>
  <si>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</si>
  <si>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</si>
  <si>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</si>
  <si>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</si>
  <si>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</si>
  <si>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</si>
  <si>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</si>
  <si>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</si>
  <si>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</si>
  <si>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</si>
  <si>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</si>
  <si>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</si>
  <si>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</si>
  <si>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</si>
  <si>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</si>
  <si>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</si>
  <si>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</si>
  <si>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</si>
  <si>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</si>
  <si>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</si>
  <si>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</si>
  <si>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</si>
  <si>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</si>
  <si>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</si>
  <si>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</si>
  <si>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</si>
  <si>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</si>
  <si>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</si>
  <si>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</si>
  <si>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</si>
  <si>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</si>
  <si>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</si>
  <si>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</si>
  <si>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</si>
  <si>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</si>
  <si>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</si>
  <si>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</si>
  <si>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</si>
  <si>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</si>
  <si>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</si>
  <si>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</si>
  <si>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</si>
  <si>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</si>
  <si>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</si>
  <si>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</si>
  <si>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</si>
  <si>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</si>
  <si>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</si>
  <si>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</si>
  <si>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</si>
  <si>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</si>
  <si>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</si>
  <si>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</si>
  <si>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</si>
  <si>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</si>
  <si>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</si>
  <si>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</si>
  <si>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</si>
  <si>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</si>
  <si>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</si>
  <si>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</si>
  <si>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</si>
  <si>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</si>
  <si>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</si>
  <si>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</si>
  <si>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</si>
  <si>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</si>
  <si>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</si>
  <si>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</si>
  <si>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</si>
  <si>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</si>
  <si>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</si>
  <si>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</si>
  <si>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</si>
  <si>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</si>
  <si>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</si>
  <si>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</si>
  <si>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</si>
  <si>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</si>
  <si>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</si>
  <si>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</si>
  <si>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</si>
  <si>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</si>
  <si>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</si>
  <si>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</si>
  <si>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</si>
  <si>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</si>
  <si>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</si>
  <si>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</si>
  <si>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</si>
  <si>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</si>
  <si>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</si>
  <si>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</si>
  <si>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</si>
  <si>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</si>
  <si>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</si>
  <si>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</si>
  <si>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</si>
  <si>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</si>
  <si>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</si>
  <si>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</si>
  <si>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</si>
  <si>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</si>
  <si>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</si>
  <si>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</si>
  <si>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</si>
  <si>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</si>
  <si>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</si>
  <si>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</si>
  <si>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</si>
  <si>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</si>
  <si>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</si>
  <si>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</si>
  <si>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</si>
  <si>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</si>
  <si>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</si>
  <si>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</si>
  <si>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</si>
  <si>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</si>
  <si>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</si>
  <si>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</si>
  <si>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</si>
  <si>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</si>
  <si>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</si>
  <si>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</si>
  <si>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</si>
  <si>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</si>
  <si>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</si>
  <si>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</si>
  <si>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</si>
  <si>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</si>
  <si>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</si>
  <si>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</si>
  <si>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</si>
  <si>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</si>
  <si>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</si>
  <si>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</si>
  <si>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</si>
  <si>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</si>
  <si>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</si>
  <si>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</si>
  <si>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</si>
  <si>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</si>
  <si>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</si>
  <si>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</si>
  <si>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</si>
  <si>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</si>
  <si>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</si>
  <si>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</si>
  <si>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</si>
  <si>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</si>
  <si>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</si>
  <si>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</si>
  <si>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</si>
  <si>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</si>
  <si>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</si>
  <si>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</si>
  <si>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</si>
  <si>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</si>
  <si>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</si>
  <si>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</si>
  <si>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</si>
  <si>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</si>
  <si>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</si>
  <si>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</si>
  <si>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</si>
  <si>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</si>
  <si>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</si>
  <si>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</si>
  <si>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</si>
  <si>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</si>
  <si>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</si>
  <si>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</si>
  <si>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</si>
  <si>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</si>
  <si>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</si>
  <si>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</si>
  <si>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</si>
  <si>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</si>
  <si>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</si>
  <si>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</si>
  <si>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</si>
  <si>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</si>
  <si>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</si>
  <si>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</si>
  <si>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</si>
  <si>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</si>
  <si>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</si>
  <si>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</si>
  <si>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</si>
  <si>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</si>
  <si>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</si>
  <si>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</si>
  <si>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</si>
  <si>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</si>
  <si>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</si>
  <si>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</si>
  <si>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</si>
  <si>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</si>
  <si>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</si>
  <si>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</si>
  <si>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</si>
  <si>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</si>
  <si>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</si>
  <si>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</si>
  <si>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</si>
  <si>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</si>
  <si>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</si>
  <si>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</si>
  <si>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</si>
  <si>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</si>
  <si>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</si>
  <si>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</si>
  <si>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</si>
  <si>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</si>
  <si>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</si>
  <si>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</si>
  <si>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</si>
  <si>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</si>
  <si>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</si>
  <si>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</si>
  <si>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</si>
  <si>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</si>
  <si>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</si>
  <si>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</si>
  <si>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</si>
  <si>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</si>
  <si>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</si>
  <si>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</si>
  <si>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</si>
  <si>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</si>
  <si>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</si>
  <si>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</si>
  <si>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</si>
  <si>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</si>
  <si>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</si>
  <si>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</si>
  <si>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</si>
  <si>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</si>
  <si>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</si>
  <si>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</si>
  <si>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</si>
  <si>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</si>
  <si>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</si>
  <si>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</si>
  <si>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</si>
  <si>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</si>
  <si>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</si>
  <si>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</si>
  <si>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</si>
  <si>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</si>
  <si>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</si>
  <si>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</si>
  <si>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</si>
  <si>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</si>
  <si>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</si>
  <si>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</si>
  <si>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</si>
  <si>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</si>
  <si>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</si>
  <si>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</si>
  <si>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</si>
  <si>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</si>
  <si>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</si>
  <si>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</si>
  <si>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</si>
  <si>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</si>
  <si>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</si>
  <si>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</si>
  <si>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</si>
  <si>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</si>
  <si>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</si>
  <si>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</si>
  <si>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</si>
  <si>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</si>
  <si>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</si>
  <si>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</si>
  <si>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</si>
  <si>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</si>
  <si>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</si>
  <si>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</si>
  <si>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</si>
  <si>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</si>
  <si>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</si>
  <si>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</si>
  <si>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</si>
  <si>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</si>
  <si>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</si>
  <si>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</si>
  <si>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</si>
  <si>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</si>
  <si>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</si>
  <si>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</si>
  <si>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</si>
  <si>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</si>
  <si>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</si>
  <si>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</si>
  <si>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</si>
  <si>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</si>
  <si>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</si>
  <si>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</si>
  <si>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</si>
  <si>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</si>
  <si>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</si>
  <si>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</si>
  <si>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</si>
  <si>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</si>
  <si>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</si>
  <si>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</si>
  <si>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</si>
  <si>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</si>
  <si>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</si>
  <si>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</si>
  <si>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</si>
  <si>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</si>
  <si>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</si>
  <si>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</si>
  <si>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</si>
  <si>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</si>
  <si>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</si>
  <si>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</si>
  <si>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</si>
  <si>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</si>
  <si>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</si>
  <si>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</si>
  <si>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</si>
  <si>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</si>
  <si>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</si>
  <si>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</si>
  <si>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</si>
  <si>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</si>
  <si>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</si>
  <si>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</si>
  <si>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</si>
  <si>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</si>
  <si>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</si>
  <si>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</si>
  <si>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</si>
  <si>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</si>
  <si>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</si>
  <si>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</si>
  <si>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</si>
  <si>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</si>
  <si>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</si>
  <si>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</si>
  <si>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</si>
  <si>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</si>
  <si>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</si>
  <si>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</si>
  <si>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</si>
  <si>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</si>
  <si>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</si>
  <si>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</si>
  <si>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</si>
  <si>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</si>
  <si>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</si>
  <si>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</si>
  <si>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</si>
  <si>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</si>
  <si>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</si>
  <si>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</si>
  <si>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</si>
  <si>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</si>
  <si>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</si>
  <si>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</si>
  <si>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</si>
  <si>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</si>
  <si>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</si>
  <si>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</si>
  <si>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</si>
  <si>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</si>
  <si>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</si>
  <si>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</si>
  <si>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</si>
  <si>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</si>
  <si>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</si>
  <si>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</si>
  <si>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</si>
  <si>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</si>
  <si>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</si>
  <si>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</si>
  <si>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</si>
  <si>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</si>
  <si>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</si>
  <si>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</si>
  <si>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</si>
  <si>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</si>
  <si>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</si>
  <si>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</si>
  <si>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</si>
  <si>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</si>
  <si>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</si>
  <si>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</si>
  <si>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</si>
  <si>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</si>
  <si>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</si>
  <si>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</si>
  <si>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</si>
  <si>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</si>
  <si>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</si>
  <si>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</si>
  <si>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</si>
  <si>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</si>
  <si>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</si>
  <si>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</si>
  <si>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</si>
  <si>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</si>
  <si>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</si>
  <si>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</si>
  <si>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</si>
  <si>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</si>
  <si>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</si>
  <si>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</si>
  <si>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</si>
  <si>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</si>
  <si>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</si>
  <si>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</si>
  <si>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</si>
  <si>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</si>
  <si>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</si>
  <si>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</si>
  <si>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</si>
  <si>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</si>
  <si>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</si>
  <si>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</si>
  <si>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</si>
  <si>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</si>
  <si>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</si>
  <si>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</si>
  <si>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</si>
  <si>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</si>
  <si>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</si>
  <si>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</si>
  <si>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</si>
  <si>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</si>
  <si>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</si>
  <si>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</si>
  <si>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</si>
  <si>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</si>
  <si>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</si>
  <si>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</si>
  <si>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</si>
  <si>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</si>
  <si>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</si>
  <si>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</si>
  <si>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</si>
  <si>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</si>
  <si>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</si>
  <si>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</si>
  <si>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</si>
  <si>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</si>
  <si>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</si>
  <si>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</si>
  <si>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</si>
  <si>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</si>
  <si>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</si>
  <si>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</si>
  <si>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</si>
  <si>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</si>
  <si>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</si>
  <si>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</si>
  <si>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</si>
  <si>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</si>
  <si>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</si>
  <si>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</si>
  <si>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</si>
  <si>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</si>
  <si>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</si>
  <si>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</si>
  <si>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</si>
  <si>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</si>
  <si>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</si>
  <si>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</si>
  <si>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</si>
  <si>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</si>
  <si>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</si>
  <si>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</si>
  <si>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</si>
  <si>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</si>
  <si>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</si>
  <si>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</si>
  <si>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</si>
  <si>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</si>
  <si>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</si>
  <si>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</si>
  <si>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</si>
  <si>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</si>
  <si>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</si>
  <si>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</si>
  <si>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</si>
  <si>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</si>
  <si>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</si>
  <si>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</si>
  <si>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</si>
  <si>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</si>
  <si>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</si>
  <si>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</si>
  <si>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</si>
  <si>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</si>
  <si>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</si>
  <si>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</si>
  <si>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</si>
  <si>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</si>
  <si>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</si>
  <si>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</si>
  <si>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</si>
  <si>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</si>
  <si>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</si>
  <si>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</si>
  <si>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</si>
  <si>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</si>
  <si>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</si>
  <si>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</si>
  <si>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</si>
  <si>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</si>
  <si>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</si>
  <si>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</si>
  <si>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</si>
  <si>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</si>
  <si>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</si>
  <si>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</si>
  <si>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</si>
  <si>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</si>
  <si>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</si>
  <si>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</si>
  <si>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</si>
  <si>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</si>
  <si>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</si>
  <si>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</si>
  <si>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</si>
  <si>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</si>
  <si>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</si>
  <si>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</si>
  <si>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</si>
  <si>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</si>
  <si>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</si>
  <si>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</si>
  <si>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</si>
  <si>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</si>
  <si>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</si>
  <si>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</si>
  <si>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</si>
  <si>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</si>
  <si>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</si>
  <si>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</si>
  <si>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</si>
  <si>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</si>
  <si>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</si>
  <si>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</si>
  <si>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</si>
  <si>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</si>
  <si>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</si>
  <si>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</si>
  <si>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</si>
  <si>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</si>
  <si>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</si>
  <si>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</si>
  <si>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</si>
  <si>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</si>
  <si>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</si>
  <si>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</si>
  <si>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</si>
  <si>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</si>
  <si>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</si>
  <si>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</si>
  <si>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</si>
  <si>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</si>
  <si>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</si>
  <si>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</si>
  <si>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</si>
  <si>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</si>
  <si>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</si>
  <si>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</si>
  <si>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</si>
  <si>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</si>
  <si>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</si>
  <si>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</si>
  <si>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</si>
  <si>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</si>
  <si>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</si>
  <si>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</si>
  <si>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</si>
  <si>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</si>
  <si>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</si>
  <si>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</si>
  <si>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</si>
  <si>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</si>
  <si>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</si>
  <si>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</si>
  <si>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</si>
  <si>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</si>
  <si>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</si>
  <si>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</si>
  <si>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</si>
  <si>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</si>
  <si>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</si>
  <si>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</si>
  <si>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</si>
  <si>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</si>
  <si>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</si>
  <si>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</si>
  <si>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</si>
  <si>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</si>
  <si>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</si>
  <si>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</si>
  <si>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</si>
  <si>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</si>
  <si>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</si>
  <si>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</si>
  <si>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</si>
  <si>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</si>
  <si>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</si>
  <si>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</si>
  <si>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</si>
  <si>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</si>
  <si>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</si>
  <si>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</si>
  <si>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</si>
  <si>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</si>
  <si>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</si>
  <si>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</si>
  <si>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</si>
  <si>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</si>
  <si>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</si>
  <si>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</si>
  <si>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</si>
  <si>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</si>
  <si>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</si>
  <si>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</si>
  <si>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</si>
  <si>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</si>
  <si>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</si>
  <si>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</si>
  <si>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</si>
  <si>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</si>
  <si>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</si>
  <si>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</si>
  <si>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</si>
  <si>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</si>
  <si>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</si>
  <si>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</si>
  <si>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</si>
  <si>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</si>
  <si>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</si>
  <si>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</si>
  <si>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</si>
  <si>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</si>
  <si>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</si>
  <si>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</si>
  <si>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</si>
  <si>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</si>
  <si>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</si>
  <si>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</si>
  <si>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</si>
  <si>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</si>
  <si>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</si>
  <si>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</si>
  <si>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</si>
  <si>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</si>
  <si>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</si>
  <si>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</si>
  <si>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</si>
  <si>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</si>
  <si>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</si>
  <si>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</si>
  <si>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</si>
  <si>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</si>
  <si>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</si>
  <si>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</si>
  <si>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</si>
  <si>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</si>
  <si>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</si>
  <si>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</si>
  <si>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</si>
  <si>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</si>
  <si>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</si>
  <si>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</si>
  <si>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</si>
  <si>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</si>
  <si>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</si>
  <si>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</si>
  <si>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</si>
  <si>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</si>
  <si>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</si>
  <si>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</si>
  <si>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</si>
  <si>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</si>
  <si>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</si>
  <si>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</si>
  <si>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</si>
  <si>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</si>
  <si>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</si>
  <si>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</si>
  <si>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</si>
  <si>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</si>
  <si>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</si>
  <si>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</si>
  <si>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</si>
  <si>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</si>
  <si>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</si>
  <si>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</si>
  <si>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</si>
  <si>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</si>
  <si>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</si>
  <si>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</si>
  <si>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</si>
  <si>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</si>
  <si>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</si>
  <si>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</si>
  <si>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</si>
  <si>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</si>
  <si>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</si>
  <si>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</si>
  <si>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</si>
  <si>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</si>
  <si>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</si>
  <si>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</si>
  <si>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</si>
  <si>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</si>
  <si>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</si>
  <si>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</si>
  <si>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</si>
  <si>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</si>
  <si>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</si>
  <si>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</si>
  <si>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</si>
  <si>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</si>
  <si>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</si>
  <si>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</si>
  <si>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</si>
  <si>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</si>
  <si>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</si>
  <si>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</si>
  <si>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</si>
  <si>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</si>
  <si>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</si>
  <si>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</si>
  <si>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</si>
  <si>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</si>
  <si>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</si>
  <si>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</si>
  <si>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</si>
  <si>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</si>
  <si>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</si>
  <si>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</si>
  <si>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</si>
  <si>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</si>
  <si>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</si>
  <si>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</si>
  <si>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</si>
  <si>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</si>
  <si>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</si>
  <si>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</si>
  <si>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</si>
  <si>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</si>
  <si>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</si>
  <si>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</si>
  <si>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</si>
  <si>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</si>
  <si>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</si>
  <si>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</si>
  <si>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</si>
  <si>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</si>
  <si>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</si>
  <si>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</si>
  <si>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</si>
  <si>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</si>
  <si>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</si>
  <si>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</si>
  <si>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</si>
  <si>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</si>
  <si>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</si>
  <si>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</si>
  <si>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</si>
  <si>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</si>
  <si>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</si>
  <si>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</si>
  <si>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</si>
  <si>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</si>
  <si>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</si>
  <si>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</si>
  <si>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</si>
  <si>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</si>
  <si>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</si>
  <si>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</si>
  <si>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</si>
  <si>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</si>
  <si>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</si>
  <si>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</si>
  <si>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</si>
  <si>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</si>
  <si>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</si>
  <si>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</si>
  <si>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</si>
  <si>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</si>
  <si>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</si>
  <si>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</si>
  <si>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</si>
  <si>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</si>
  <si>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</si>
  <si>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</si>
  <si>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</si>
  <si>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</si>
  <si>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</si>
  <si>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</si>
  <si>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</si>
  <si>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</si>
  <si>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</si>
  <si>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</si>
  <si>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</si>
  <si>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</si>
  <si>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</si>
  <si>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</si>
  <si>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</si>
  <si>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</si>
  <si>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</si>
  <si>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</si>
  <si>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</si>
  <si>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</si>
  <si>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</si>
  <si>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</si>
  <si>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</si>
  <si>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</si>
  <si>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</si>
  <si>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</si>
  <si>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</si>
  <si>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</si>
  <si>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</si>
  <si>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</si>
  <si>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</si>
  <si>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</si>
  <si>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</si>
  <si>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</si>
  <si>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</si>
  <si>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</si>
  <si>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</si>
  <si>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</si>
  <si>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</si>
  <si>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</si>
  <si>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</si>
  <si>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</si>
  <si>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</si>
  <si>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</si>
  <si>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</si>
  <si>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</si>
  <si>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</si>
  <si>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</si>
  <si>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</si>
  <si>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</si>
  <si>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</si>
  <si>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</si>
  <si>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</si>
  <si>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</si>
  <si>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</si>
  <si>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</si>
  <si>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</si>
  <si>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</si>
  <si>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</si>
  <si>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</si>
  <si>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</si>
  <si>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</si>
  <si>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</si>
  <si>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</si>
  <si>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</si>
  <si>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</si>
  <si>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</si>
  <si>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</si>
  <si>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</si>
  <si>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</si>
  <si>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</si>
  <si>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</si>
  <si>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</si>
  <si>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</si>
  <si>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</si>
  <si>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</si>
  <si>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</si>
  <si>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</si>
  <si>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</si>
  <si>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</si>
  <si>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</si>
  <si>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</si>
  <si>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</si>
  <si>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</si>
  <si>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</si>
  <si>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</si>
  <si>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</si>
  <si>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</si>
  <si>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</si>
  <si>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</si>
  <si>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</si>
  <si>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</si>
  <si>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</si>
  <si>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</si>
  <si>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</si>
  <si>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</si>
  <si>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</si>
  <si>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</si>
  <si>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</si>
  <si>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</si>
  <si>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</si>
  <si>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</si>
  <si>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</si>
  <si>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</si>
  <si>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</si>
  <si>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</si>
  <si>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</si>
  <si>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</si>
  <si>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</si>
  <si>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</si>
  <si>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</si>
  <si>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</si>
  <si>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</si>
  <si>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</si>
  <si>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</si>
  <si>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</si>
  <si>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</si>
  <si>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</si>
  <si>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</si>
  <si>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</si>
  <si>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</si>
  <si>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</si>
  <si>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</si>
  <si>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</si>
  <si>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</si>
  <si>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</si>
  <si>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</si>
  <si>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</si>
  <si>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</si>
  <si>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</si>
  <si>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</si>
  <si>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</si>
  <si>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</si>
  <si>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</si>
  <si>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</si>
  <si>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</si>
  <si>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</si>
  <si>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</si>
  <si>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</si>
  <si>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</si>
  <si>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</si>
  <si>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</si>
  <si>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</si>
  <si>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</si>
  <si>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</si>
  <si>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</si>
  <si>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</si>
  <si>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</si>
  <si>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</si>
  <si>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</si>
  <si>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</si>
  <si>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</si>
  <si>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</si>
  <si>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</si>
  <si>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</si>
  <si>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</si>
  <si>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</si>
  <si>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</si>
  <si>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</si>
  <si>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</si>
  <si>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</si>
  <si>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</si>
  <si>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</si>
  <si>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</si>
  <si>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</si>
  <si>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</si>
  <si>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</si>
  <si>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</si>
  <si>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</si>
  <si>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</si>
  <si>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</si>
  <si>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</si>
  <si>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</si>
  <si>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</si>
  <si>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</si>
  <si>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</si>
  <si>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</si>
  <si>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</si>
  <si>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</si>
  <si>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</si>
  <si>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</si>
  <si>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</si>
  <si>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</si>
  <si>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</si>
  <si>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</si>
  <si>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</si>
  <si>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</si>
  <si>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</si>
  <si>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</si>
  <si>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</si>
  <si>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</si>
  <si>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</si>
  <si>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</si>
  <si>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</si>
  <si>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</si>
  <si>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</si>
  <si>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</si>
  <si>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</si>
  <si>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</si>
  <si>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</si>
  <si>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</si>
  <si>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</si>
  <si>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</si>
  <si>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</si>
  <si>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</si>
  <si>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</si>
  <si>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</si>
  <si>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</si>
  <si>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</si>
  <si>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</si>
  <si>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</si>
  <si>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</si>
  <si>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</si>
  <si>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</si>
  <si>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</si>
  <si>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</si>
  <si>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</si>
  <si>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</si>
  <si>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</si>
  <si>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</si>
  <si>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</si>
  <si>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</si>
  <si>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</si>
  <si>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</si>
  <si>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</si>
  <si>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</si>
  <si>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</si>
  <si>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</si>
  <si>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</si>
  <si>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</si>
  <si>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</si>
  <si>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</si>
  <si>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</si>
  <si>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</si>
  <si>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</si>
  <si>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</si>
  <si>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</si>
  <si>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</si>
  <si>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</si>
  <si>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</si>
  <si>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</si>
  <si>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</si>
  <si>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</si>
  <si>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</si>
  <si>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</si>
  <si>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</si>
  <si>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</si>
  <si>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</si>
  <si>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</si>
  <si>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</si>
  <si>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</si>
  <si>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</si>
  <si>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</si>
  <si>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</si>
  <si>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</si>
  <si>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</si>
  <si>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</si>
  <si>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</si>
  <si>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</si>
  <si>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</si>
  <si>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</si>
  <si>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</si>
  <si>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</si>
  <si>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</si>
  <si>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</si>
  <si>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</si>
  <si>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</si>
  <si>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</si>
  <si>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</si>
  <si>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</si>
  <si>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</si>
  <si>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</si>
  <si>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</si>
  <si>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</si>
  <si>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</si>
  <si>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</si>
  <si>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</si>
  <si>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</si>
  <si>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</si>
  <si>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</si>
  <si>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</si>
  <si>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</si>
  <si>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</si>
  <si>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</si>
  <si>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</si>
  <si>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</si>
  <si>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</si>
  <si>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</si>
  <si>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</si>
  <si>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</si>
  <si>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</si>
  <si>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</si>
  <si>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</si>
  <si>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</si>
  <si>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</si>
  <si>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</si>
  <si>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</si>
  <si>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</si>
  <si>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</si>
  <si>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</si>
  <si>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</si>
  <si>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</si>
  <si>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</si>
  <si>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</si>
  <si>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</si>
  <si>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</si>
  <si>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</si>
  <si>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</si>
  <si>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</si>
  <si>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</si>
  <si>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</si>
  <si>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</si>
  <si>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</si>
  <si>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</si>
  <si>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</si>
  <si>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</si>
  <si>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</si>
  <si>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</si>
  <si>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</si>
  <si>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</si>
  <si>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</si>
  <si>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</si>
  <si>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</si>
  <si>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</si>
  <si>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</si>
  <si>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</si>
  <si>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</si>
  <si>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</si>
  <si>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</si>
  <si>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</si>
  <si>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</si>
  <si>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</si>
  <si>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</si>
  <si>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</si>
  <si>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</si>
  <si>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</si>
  <si>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</si>
  <si>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</si>
  <si>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</si>
  <si>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</si>
  <si>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</si>
  <si>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</si>
  <si>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</si>
  <si>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</si>
  <si>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</si>
  <si>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</si>
  <si>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</si>
  <si>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</si>
  <si>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</si>
  <si>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</si>
  <si>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</si>
  <si>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</si>
  <si>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</si>
  <si>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</si>
  <si>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</si>
  <si>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</si>
  <si>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</si>
  <si>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</si>
  <si>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</si>
  <si>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</si>
  <si>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</si>
  <si>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</si>
  <si>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</si>
  <si>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</si>
  <si>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</si>
  <si>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</si>
  <si>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</si>
  <si>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</si>
  <si>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</si>
  <si>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</si>
  <si>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</si>
  <si>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</si>
  <si>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</si>
  <si>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</si>
  <si>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</si>
  <si>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</si>
  <si>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</si>
  <si>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</si>
  <si>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</si>
  <si>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</si>
  <si>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</si>
  <si>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</si>
  <si>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</si>
  <si>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</si>
  <si>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</si>
  <si>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</si>
  <si>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</si>
  <si>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</si>
  <si>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</si>
  <si>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</si>
  <si>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</si>
  <si>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</si>
  <si>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</si>
  <si>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</si>
  <si>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</si>
  <si>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</si>
  <si>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</si>
  <si>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</si>
  <si>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</si>
  <si>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</si>
  <si>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</si>
  <si>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</si>
  <si>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</si>
  <si>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</si>
  <si>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</si>
  <si>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</si>
  <si>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</si>
  <si>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</si>
  <si>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</si>
  <si>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</si>
  <si>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</si>
  <si>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</si>
  <si>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</si>
  <si>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</si>
  <si>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</si>
  <si>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</si>
  <si>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</si>
  <si>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</si>
  <si>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</si>
  <si>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</si>
  <si>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</si>
  <si>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</si>
  <si>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</si>
  <si>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</si>
  <si>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</si>
  <si>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</si>
  <si>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</si>
  <si>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</si>
  <si>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</si>
  <si>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</si>
  <si>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</si>
  <si>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</si>
  <si>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</si>
  <si>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</si>
  <si>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</si>
  <si>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</si>
  <si>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</si>
  <si>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</si>
  <si>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</si>
  <si>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</si>
  <si>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</si>
  <si>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</si>
  <si>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</si>
  <si>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</si>
  <si>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</si>
  <si>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</si>
  <si>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</si>
  <si>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</si>
  <si>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</si>
  <si>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</si>
  <si>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</si>
  <si>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</si>
  <si>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</si>
  <si>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</si>
  <si>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</si>
  <si>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</si>
  <si>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</si>
  <si>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</si>
  <si>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</si>
  <si>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</si>
  <si>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</si>
  <si>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</si>
  <si>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</si>
  <si>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</si>
  <si>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</si>
  <si>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</si>
  <si>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</si>
  <si>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</si>
  <si>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</si>
  <si>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</si>
  <si>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</si>
  <si>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</si>
  <si>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</si>
  <si>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</si>
  <si>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</si>
  <si>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</si>
  <si>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</si>
  <si>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</si>
  <si>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</si>
  <si>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</si>
  <si>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</si>
  <si>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</si>
  <si>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</si>
  <si>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</si>
  <si>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</si>
  <si>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</si>
  <si>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</si>
  <si>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</si>
  <si>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</si>
  <si>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</si>
  <si>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</si>
  <si>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</si>
  <si>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</si>
  <si>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</si>
  <si>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</si>
  <si>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</si>
  <si>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</si>
  <si>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</si>
  <si>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</si>
  <si>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</si>
  <si>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</si>
  <si>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</si>
  <si>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</si>
  <si>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</si>
  <si>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</si>
  <si>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</si>
  <si>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</si>
  <si>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</si>
  <si>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</si>
  <si>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</si>
  <si>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</si>
  <si>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</si>
  <si>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</si>
  <si>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</si>
  <si>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</si>
  <si>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</si>
  <si>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</si>
  <si>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</si>
  <si>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</si>
  <si>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</si>
  <si>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</si>
  <si>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</si>
  <si>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</si>
  <si>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</si>
  <si>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</si>
  <si>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</si>
  <si>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</si>
  <si>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</si>
  <si>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</si>
  <si>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</si>
  <si>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</si>
  <si>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</si>
  <si>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</si>
  <si>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</si>
  <si>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</si>
  <si>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</si>
  <si>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</si>
  <si>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</si>
  <si>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</si>
  <si>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</si>
  <si>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</si>
  <si>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</si>
  <si>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</si>
  <si>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</si>
  <si>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</si>
  <si>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</si>
  <si>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</si>
  <si>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</si>
  <si>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</si>
  <si>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</si>
  <si>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</si>
  <si>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</si>
  <si>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</si>
  <si>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</si>
  <si>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</si>
  <si>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</si>
  <si>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</si>
  <si>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</si>
  <si>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</si>
  <si>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</si>
  <si>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</si>
  <si>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</si>
  <si>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</si>
  <si>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</si>
  <si>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</si>
  <si>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</si>
  <si>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</si>
  <si>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</si>
  <si>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</si>
  <si>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</si>
  <si>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</si>
  <si>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</si>
  <si>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</si>
  <si>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</si>
  <si>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</si>
  <si>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</si>
  <si>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</si>
  <si>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</si>
  <si>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</si>
  <si>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</si>
  <si>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</si>
  <si>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</si>
  <si>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</si>
  <si>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</si>
  <si>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</si>
  <si>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</si>
  <si>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</si>
  <si>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</si>
  <si>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</si>
  <si>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</si>
  <si>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</si>
  <si>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</si>
  <si>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</si>
  <si>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</si>
  <si>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</si>
  <si>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</si>
  <si>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</si>
  <si>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</si>
  <si>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</si>
  <si>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</si>
  <si>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</si>
  <si>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</si>
  <si>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</si>
  <si>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</si>
  <si>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</si>
  <si>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</si>
  <si>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</si>
  <si>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</si>
  <si>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</si>
  <si>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</si>
  <si>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</si>
  <si>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</si>
  <si>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</si>
  <si>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</si>
  <si>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</si>
  <si>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</si>
  <si>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</si>
  <si>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</si>
  <si>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</si>
  <si>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</si>
  <si>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</si>
  <si>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</si>
  <si>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</si>
  <si>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</si>
  <si>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</si>
  <si>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</si>
  <si>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</si>
  <si>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</si>
  <si>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</si>
  <si>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</si>
  <si>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</si>
  <si>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</si>
  <si>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</si>
  <si>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</si>
  <si>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</si>
  <si>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</si>
  <si>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</si>
  <si>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</si>
  <si>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</si>
  <si>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</si>
  <si>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</si>
  <si>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</si>
  <si>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</si>
  <si>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</si>
  <si>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</si>
  <si>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</si>
  <si>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</si>
  <si>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</si>
  <si>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</si>
  <si>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</si>
  <si>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</si>
  <si>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</si>
  <si>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</si>
  <si>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</si>
  <si>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</si>
  <si>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</si>
  <si>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</si>
  <si>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</si>
  <si>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</si>
  <si>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</si>
  <si>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</si>
  <si>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</si>
  <si>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</si>
  <si>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</si>
  <si>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</si>
  <si>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</si>
  <si>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</si>
  <si>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</si>
  <si>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</si>
  <si>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</si>
  <si>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</si>
  <si>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</si>
  <si>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</si>
  <si>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</si>
  <si>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</si>
  <si>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</si>
  <si>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</si>
  <si>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</si>
  <si>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</si>
  <si>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</si>
  <si>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</si>
  <si>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</si>
  <si>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</si>
  <si>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</si>
  <si>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</si>
  <si>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</si>
  <si>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</si>
  <si>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</si>
  <si>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</si>
  <si>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</si>
  <si>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</si>
  <si>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</si>
  <si>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</si>
  <si>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</si>
  <si>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</si>
  <si>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</si>
  <si>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</si>
  <si>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</si>
  <si>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</si>
  <si>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</si>
  <si>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</si>
  <si>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</si>
  <si>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</si>
  <si>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</si>
  <si>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</si>
  <si>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</si>
  <si>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</si>
  <si>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</si>
  <si>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</si>
  <si>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</si>
  <si>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</si>
  <si>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</si>
  <si>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</si>
  <si>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</si>
  <si>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</si>
  <si>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</si>
  <si>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</si>
  <si>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</si>
  <si>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</si>
  <si>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</si>
  <si>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</si>
  <si>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</si>
  <si>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</si>
  <si>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</si>
  <si>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</si>
  <si>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</si>
  <si>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</si>
  <si>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</si>
  <si>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</si>
  <si>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</si>
  <si>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</si>
  <si>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</si>
  <si>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</si>
  <si>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</si>
  <si>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</si>
  <si>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</si>
  <si>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</si>
  <si>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</si>
  <si>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</si>
  <si>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</si>
  <si>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</si>
  <si>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</si>
  <si>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</si>
  <si>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</si>
  <si>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</si>
  <si>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</si>
  <si>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</si>
  <si>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</si>
  <si>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</si>
  <si>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</si>
  <si>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</si>
  <si>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</si>
  <si>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</si>
  <si>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</si>
  <si>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</si>
  <si>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</si>
  <si>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</si>
  <si>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</si>
  <si>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</si>
  <si>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</si>
  <si>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</si>
  <si>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</si>
  <si>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</si>
  <si>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</si>
  <si>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</si>
  <si>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</si>
  <si>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</si>
  <si>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</si>
  <si>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</si>
  <si>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</si>
  <si>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</si>
  <si>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</si>
  <si>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</si>
  <si>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</si>
  <si>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</si>
  <si>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</si>
  <si>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</si>
  <si>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</si>
  <si>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</si>
  <si>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</si>
  <si>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</si>
  <si>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</si>
  <si>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</si>
  <si>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</si>
  <si>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</si>
  <si>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</si>
  <si>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</si>
  <si>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</si>
  <si>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</si>
  <si>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</si>
  <si>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</si>
  <si>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</si>
  <si>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</si>
  <si>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</si>
  <si>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</si>
  <si>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</si>
  <si>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</si>
  <si>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</si>
  <si>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</si>
  <si>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</si>
  <si>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</si>
  <si>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</si>
  <si>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</si>
  <si>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</si>
  <si>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</si>
  <si>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</si>
  <si>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</si>
  <si>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</si>
  <si>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</si>
  <si>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</si>
  <si>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</si>
  <si>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</si>
  <si>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</si>
  <si>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</si>
  <si>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</si>
  <si>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</si>
  <si>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</si>
  <si>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</si>
  <si>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</si>
  <si>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</si>
  <si>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</si>
  <si>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</si>
  <si>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</si>
  <si>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</si>
  <si>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</si>
  <si>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</si>
  <si>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</si>
  <si>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</si>
  <si>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</si>
  <si>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</si>
  <si>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</si>
  <si>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</si>
  <si>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</si>
  <si>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</si>
  <si>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</si>
  <si>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</si>
  <si>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</si>
  <si>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</si>
  <si>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</si>
  <si>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</si>
  <si>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</si>
  <si>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</si>
  <si>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</si>
  <si>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</si>
  <si>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</si>
  <si>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</si>
  <si>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</si>
  <si>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</si>
  <si>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</si>
  <si>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</si>
  <si>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</si>
  <si>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</si>
  <si>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</si>
  <si>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</si>
  <si>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</si>
  <si>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</si>
  <si>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</si>
  <si>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</si>
  <si>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</si>
  <si>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</si>
  <si>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</si>
  <si>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</si>
  <si>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</si>
  <si>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</si>
  <si>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</si>
  <si>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</si>
  <si>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</si>
  <si>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</si>
  <si>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</si>
  <si>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</si>
  <si>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</si>
  <si>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</si>
  <si>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</si>
  <si>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</si>
  <si>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</si>
  <si>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</si>
  <si>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</si>
  <si>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</si>
  <si>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</si>
  <si>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</si>
  <si>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</si>
  <si>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</si>
  <si>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</si>
  <si>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</si>
  <si>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</si>
  <si>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</si>
  <si>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</si>
  <si>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</si>
  <si>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</si>
  <si>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</si>
  <si>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</si>
  <si>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</si>
  <si>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</si>
  <si>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</si>
  <si>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</si>
  <si>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</si>
  <si>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</si>
  <si>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</si>
  <si>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</si>
  <si>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</si>
  <si>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</si>
  <si>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</si>
  <si>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</si>
  <si>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</si>
  <si>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</si>
  <si>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</si>
  <si>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</si>
  <si>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</si>
  <si>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</si>
  <si>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</si>
  <si>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</si>
  <si>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</si>
  <si>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</si>
  <si>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</si>
  <si>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</si>
  <si>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</si>
  <si>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</si>
  <si>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</si>
  <si>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</si>
  <si>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</si>
  <si>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</si>
  <si>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</si>
  <si>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</si>
  <si>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</si>
  <si>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</si>
  <si>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</si>
  <si>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</si>
  <si>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</si>
  <si>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</si>
  <si>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</si>
  <si>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</si>
  <si>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</si>
  <si>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</si>
  <si>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</si>
  <si>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</si>
  <si>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</si>
  <si>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</si>
  <si>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</si>
  <si>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</si>
  <si>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</si>
  <si>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</si>
  <si>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</si>
  <si>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</si>
  <si>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</si>
  <si>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</si>
  <si>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</si>
  <si>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</si>
  <si>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</si>
  <si>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</si>
  <si>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</si>
  <si>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</si>
  <si>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</si>
  <si>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</si>
  <si>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</si>
  <si>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</si>
  <si>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</si>
  <si>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</si>
  <si>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</si>
  <si>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</si>
  <si>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</si>
  <si>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</si>
  <si>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</si>
  <si>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</si>
  <si>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</si>
  <si>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</si>
  <si>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</si>
  <si>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</si>
  <si>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</si>
  <si>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</si>
  <si>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</si>
  <si>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</si>
  <si>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</si>
  <si>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</si>
  <si>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</si>
  <si>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</si>
  <si>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</si>
  <si>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</si>
  <si>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</si>
  <si>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</si>
  <si>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</si>
  <si>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</si>
  <si>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</si>
  <si>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</si>
  <si>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</si>
  <si>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</si>
  <si>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</si>
  <si>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</si>
  <si>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</si>
  <si>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</si>
  <si>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</si>
  <si>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</si>
  <si>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</si>
  <si>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</si>
  <si>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</si>
  <si>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</si>
  <si>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</si>
  <si>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</si>
  <si>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</si>
  <si>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</si>
  <si>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</si>
  <si>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</si>
  <si>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</si>
  <si>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</si>
  <si>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</si>
  <si>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</si>
  <si>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</si>
  <si>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</si>
  <si>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</si>
  <si>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</si>
  <si>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</si>
  <si>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</si>
  <si>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</si>
  <si>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</si>
  <si>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</si>
  <si>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</si>
  <si>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</si>
  <si>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</si>
  <si>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</si>
  <si>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</si>
  <si>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</si>
  <si>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</si>
  <si>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</si>
  <si>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</si>
  <si>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</si>
  <si>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</si>
  <si>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</si>
  <si>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</si>
  <si>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</si>
  <si>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</si>
  <si>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</si>
  <si>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</si>
  <si>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</si>
  <si>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</si>
  <si>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</si>
  <si>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</si>
  <si>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</si>
  <si>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</si>
  <si>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</si>
  <si>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</si>
  <si>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</si>
  <si>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</si>
  <si>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</si>
  <si>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</si>
  <si>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</si>
  <si>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</si>
  <si>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</si>
  <si>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</si>
  <si>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</si>
  <si>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</si>
  <si>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</si>
  <si>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</si>
  <si>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</si>
  <si>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</si>
  <si>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</si>
  <si>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</si>
  <si>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</si>
  <si>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</si>
  <si>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</si>
  <si>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</si>
  <si>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</si>
  <si>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</si>
  <si>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</si>
  <si>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</si>
  <si>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</si>
  <si>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</si>
  <si>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</si>
  <si>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</si>
  <si>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</si>
  <si>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</si>
  <si>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</si>
  <si>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</si>
  <si>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</si>
  <si>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</si>
  <si>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</si>
  <si>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</si>
  <si>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</si>
  <si>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</si>
  <si>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</si>
  <si>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</si>
  <si>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</si>
  <si>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</si>
  <si>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</si>
  <si>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</si>
  <si>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</si>
  <si>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</si>
  <si>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</si>
  <si>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</si>
  <si>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</si>
  <si>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</si>
  <si>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</si>
  <si>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</si>
  <si>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</si>
  <si>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</si>
  <si>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</si>
  <si>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</si>
  <si>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</si>
  <si>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</si>
  <si>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</si>
  <si>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</si>
  <si>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</si>
  <si>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</si>
  <si>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</si>
  <si>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</si>
  <si>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</si>
  <si>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</si>
  <si>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</si>
  <si>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</si>
  <si>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</si>
  <si>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</si>
  <si>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</si>
  <si>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</si>
  <si>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</si>
  <si>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</si>
  <si>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</si>
  <si>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</si>
  <si>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</si>
  <si>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</si>
  <si>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</si>
  <si>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</si>
  <si>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</si>
  <si>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</si>
  <si>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</si>
  <si>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</si>
  <si>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</si>
  <si>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</si>
  <si>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</si>
  <si>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</si>
  <si>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</si>
  <si>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</si>
  <si>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</si>
  <si>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</si>
  <si>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</si>
  <si>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</si>
  <si>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</si>
  <si>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</si>
  <si>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</si>
  <si>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</si>
  <si>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</si>
  <si>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</si>
  <si>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</si>
  <si>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</si>
  <si>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</si>
  <si>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</si>
  <si>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</si>
  <si>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</si>
  <si>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</si>
  <si>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</si>
  <si>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</si>
  <si>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</si>
  <si>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</si>
  <si>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</si>
  <si>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</si>
  <si>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</si>
  <si>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</si>
  <si>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</si>
  <si>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</si>
  <si>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</si>
  <si>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</si>
  <si>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</si>
  <si>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</si>
  <si>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</si>
  <si>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</si>
  <si>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</si>
  <si>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</si>
  <si>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</si>
  <si>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</si>
  <si>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</si>
  <si>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</si>
  <si>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</si>
  <si>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</si>
  <si>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</si>
  <si>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</si>
  <si>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</si>
  <si>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</si>
  <si>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</si>
  <si>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</si>
  <si>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</si>
  <si>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</si>
  <si>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</si>
  <si>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</si>
  <si>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</si>
  <si>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</si>
  <si>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</si>
  <si>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</si>
  <si>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</si>
  <si>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</si>
  <si>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</si>
  <si>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</si>
  <si>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</si>
  <si>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</si>
  <si>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</si>
  <si>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</si>
  <si>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</si>
  <si>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</si>
  <si>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</si>
  <si>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</si>
  <si>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</si>
  <si>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</si>
  <si>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</si>
  <si>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</si>
  <si>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</si>
  <si>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</si>
  <si>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</si>
  <si>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</si>
  <si>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</si>
  <si>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</si>
  <si>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</si>
  <si>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</si>
  <si>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</si>
  <si>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</si>
  <si>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</si>
  <si>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</si>
  <si>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</si>
  <si>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</si>
  <si>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</si>
  <si>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</si>
  <si>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</si>
  <si>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</si>
  <si>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</si>
  <si>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</si>
  <si>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</si>
  <si>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</si>
  <si>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</si>
  <si>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</si>
  <si>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</si>
  <si>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</si>
  <si>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</si>
  <si>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</si>
  <si>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</si>
  <si>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</si>
  <si>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</si>
  <si>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</si>
  <si>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</si>
  <si>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</si>
  <si>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</si>
  <si>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</si>
  <si>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</si>
  <si>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</si>
  <si>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</si>
  <si>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</si>
  <si>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</si>
  <si>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</si>
  <si>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</si>
  <si>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</si>
  <si>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</si>
  <si>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</si>
  <si>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</si>
  <si>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</si>
  <si>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</si>
  <si>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</si>
  <si>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</si>
  <si>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</si>
  <si>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</si>
  <si>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</si>
  <si>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</si>
  <si>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</si>
  <si>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</si>
  <si>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</si>
  <si>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</si>
  <si>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</si>
  <si>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</si>
  <si>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</si>
  <si>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</si>
  <si>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</si>
  <si>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</si>
  <si>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</si>
  <si>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</si>
  <si>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</si>
  <si>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</si>
  <si>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</si>
  <si>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</si>
  <si>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</si>
  <si>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</si>
  <si>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</si>
  <si>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</si>
  <si>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</si>
  <si>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</si>
  <si>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</si>
  <si>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</si>
  <si>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</si>
  <si>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</si>
  <si>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</si>
  <si>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</si>
  <si>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</si>
  <si>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</si>
  <si>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</si>
  <si>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</si>
  <si>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</si>
  <si>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</si>
  <si>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</si>
  <si>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</si>
  <si>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</si>
  <si>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</si>
  <si>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</si>
  <si>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</si>
  <si>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</si>
  <si>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</si>
  <si>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</si>
  <si>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</si>
  <si>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</si>
  <si>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</si>
  <si>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</si>
  <si>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</si>
  <si>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</si>
  <si>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</si>
  <si>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</si>
  <si>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</si>
  <si>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</si>
  <si>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</si>
  <si>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</si>
  <si>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</si>
  <si>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</si>
  <si>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</si>
  <si>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</si>
  <si>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</si>
  <si>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</si>
  <si>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</si>
  <si>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</si>
  <si>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</si>
  <si>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</si>
  <si>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</si>
  <si>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</si>
  <si>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</si>
  <si>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</si>
  <si>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</si>
  <si>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</si>
  <si>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</si>
  <si>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</si>
  <si>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</si>
  <si>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</si>
  <si>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</si>
  <si>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</si>
  <si>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</si>
  <si>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</si>
  <si>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</si>
  <si>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</si>
  <si>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</si>
  <si>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</si>
  <si>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</si>
  <si>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</si>
  <si>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</si>
  <si>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</si>
  <si>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</si>
  <si>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</si>
  <si>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</si>
  <si>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</si>
  <si>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</si>
  <si>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</si>
  <si>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</si>
  <si>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</si>
  <si>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</si>
  <si>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</si>
  <si>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</si>
  <si>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</si>
  <si>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</si>
  <si>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</si>
  <si>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</si>
  <si>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</si>
  <si>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</si>
  <si>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</si>
  <si>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</si>
  <si>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</si>
  <si>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</si>
  <si>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</si>
  <si>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</si>
  <si>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</si>
  <si>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</si>
  <si>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</si>
  <si>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</si>
  <si>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</si>
  <si>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</si>
  <si>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</si>
  <si>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</si>
  <si>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</si>
  <si>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</si>
  <si>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</si>
  <si>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</si>
  <si>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</si>
  <si>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</si>
  <si>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</si>
  <si>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</si>
  <si>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</si>
  <si>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</si>
  <si>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</si>
  <si>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</si>
  <si>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</si>
  <si>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</si>
  <si>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</si>
  <si>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</si>
  <si>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</si>
  <si>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</si>
  <si>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</si>
  <si>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</si>
  <si>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</si>
  <si>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</si>
  <si>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</si>
  <si>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</si>
  <si>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</si>
  <si>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</si>
  <si>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</si>
  <si>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</si>
  <si>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</si>
  <si>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</si>
  <si>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</si>
  <si>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</si>
  <si>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</si>
  <si>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</si>
  <si>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</si>
  <si>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</si>
  <si>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</si>
  <si>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</si>
  <si>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</si>
  <si>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</si>
  <si>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</si>
  <si>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</si>
  <si>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</si>
  <si>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</si>
  <si>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</si>
  <si>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</si>
  <si>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</si>
  <si>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</si>
  <si>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</si>
  <si>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</si>
  <si>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</si>
  <si>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</si>
  <si>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</si>
  <si>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</si>
  <si>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</si>
  <si>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</si>
  <si>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</si>
  <si>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</si>
  <si>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</si>
  <si>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</si>
  <si>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</si>
  <si>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</si>
  <si>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</si>
  <si>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</si>
  <si>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</si>
  <si>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</si>
  <si>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</si>
  <si>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</si>
  <si>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</si>
  <si>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</si>
  <si>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</si>
  <si>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</si>
  <si>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</si>
  <si>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</si>
  <si>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</si>
  <si>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</si>
  <si>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</si>
  <si>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</si>
  <si>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</si>
  <si>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</si>
  <si>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</si>
  <si>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</si>
  <si>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</si>
  <si>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</si>
  <si>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</si>
  <si>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</si>
  <si>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</si>
  <si>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</si>
  <si>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</si>
  <si>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</si>
  <si>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</si>
  <si>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</si>
  <si>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</si>
  <si>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</si>
  <si>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</si>
  <si>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</si>
  <si>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</si>
  <si>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</si>
  <si>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</si>
  <si>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</si>
  <si>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</si>
  <si>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</si>
  <si>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</si>
  <si>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</si>
  <si>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</si>
  <si>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</si>
  <si>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</si>
  <si>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</si>
  <si>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</si>
  <si>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</si>
  <si>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</si>
  <si>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</si>
  <si>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</si>
  <si>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</si>
  <si>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</si>
  <si>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</si>
  <si>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</si>
  <si>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</si>
  <si>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</si>
  <si>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</si>
  <si>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</si>
  <si>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</si>
  <si>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</si>
  <si>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</si>
  <si>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</si>
  <si>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</si>
  <si>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</si>
  <si>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</si>
  <si>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</si>
  <si>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</si>
  <si>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</si>
  <si>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</si>
  <si>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</si>
  <si>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</si>
  <si>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</si>
  <si>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</si>
  <si>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</si>
  <si>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</si>
  <si>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</si>
  <si>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</si>
  <si>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</si>
  <si>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</si>
  <si>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</si>
  <si>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</si>
  <si>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</si>
  <si>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</si>
  <si>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</si>
  <si>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</si>
  <si>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</si>
  <si>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</si>
  <si>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</si>
  <si>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</si>
  <si>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</si>
  <si>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</si>
  <si>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</si>
  <si>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</si>
  <si>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</si>
  <si>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</si>
  <si>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</si>
  <si>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</si>
  <si>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</si>
  <si>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</si>
  <si>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</si>
  <si>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</si>
  <si>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</si>
  <si>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</si>
  <si>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</si>
  <si>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</si>
  <si>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</si>
  <si>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</si>
  <si>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</si>
  <si>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</si>
  <si>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</si>
  <si>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</si>
  <si>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</si>
  <si>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</si>
  <si>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</si>
  <si>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</si>
  <si>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</si>
  <si>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</si>
  <si>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</si>
  <si>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</si>
  <si>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</si>
  <si>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</si>
  <si>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</si>
  <si>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</si>
  <si>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</si>
  <si>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</si>
  <si>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</si>
  <si>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</si>
  <si>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</si>
  <si>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</si>
  <si>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</si>
  <si>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</si>
  <si>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</si>
  <si>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</si>
  <si>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</si>
  <si>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</si>
  <si>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</si>
  <si>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</si>
  <si>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</si>
  <si>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</si>
  <si>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</si>
  <si>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</si>
  <si>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</si>
  <si>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</si>
  <si>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</si>
  <si>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</si>
  <si>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</si>
  <si>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</si>
  <si>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</si>
  <si>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</si>
  <si>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</si>
  <si>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</si>
  <si>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</si>
  <si>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</si>
  <si>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</si>
  <si>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</si>
  <si>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</si>
  <si>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</si>
  <si>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</si>
  <si>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</si>
  <si>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</si>
  <si>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</si>
  <si>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</si>
  <si>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</si>
  <si>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</si>
  <si>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</si>
  <si>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</si>
  <si>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</si>
  <si>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</si>
  <si>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</si>
  <si>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</si>
  <si>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</si>
  <si>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</si>
  <si>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</si>
  <si>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</si>
  <si>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</si>
  <si>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</si>
  <si>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</si>
  <si>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</si>
  <si>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</si>
  <si>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</si>
  <si>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</si>
  <si>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</si>
  <si>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</si>
  <si>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</si>
  <si>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</si>
  <si>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</si>
  <si>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</si>
  <si>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</si>
  <si>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</si>
  <si>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</si>
  <si>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</si>
  <si>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</si>
  <si>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</si>
  <si>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</si>
  <si>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</si>
  <si>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</si>
  <si>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</si>
  <si>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</si>
  <si>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</si>
  <si>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</si>
  <si>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</si>
  <si>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</si>
  <si>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</si>
  <si>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</si>
  <si>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</si>
  <si>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</si>
  <si>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</si>
  <si>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</si>
  <si>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</si>
  <si>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</si>
  <si>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</si>
  <si>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</si>
  <si>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</si>
  <si>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</si>
  <si>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</si>
  <si>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</si>
  <si>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</si>
  <si>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</si>
  <si>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</si>
  <si>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</si>
  <si>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</si>
  <si>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</si>
  <si>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</si>
  <si>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</si>
  <si>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</si>
  <si>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</si>
  <si>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</si>
  <si>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</si>
  <si>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</si>
  <si>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</si>
  <si>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</si>
  <si>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</si>
  <si>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</si>
  <si>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</si>
  <si>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</si>
  <si>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</si>
  <si>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</si>
  <si>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</si>
  <si>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</si>
  <si>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</si>
  <si>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</si>
  <si>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</si>
  <si>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</si>
  <si>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</si>
  <si>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</si>
  <si>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</si>
  <si>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</si>
  <si>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</si>
  <si>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</si>
  <si>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</si>
  <si>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</si>
  <si>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</si>
  <si>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</si>
  <si>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</si>
  <si>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</si>
  <si>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</si>
  <si>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</si>
  <si>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</si>
  <si>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</si>
  <si>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</si>
  <si>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</si>
  <si>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</si>
  <si>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</si>
  <si>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</si>
  <si>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</si>
  <si>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</si>
  <si>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</si>
  <si>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</si>
  <si>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</si>
  <si>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</si>
  <si>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</si>
  <si>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</si>
  <si>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</si>
  <si>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</si>
  <si>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</si>
  <si>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</si>
  <si>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</si>
  <si>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</si>
  <si>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</si>
  <si>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</si>
  <si>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</si>
  <si>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</si>
  <si>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</si>
  <si>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</si>
  <si>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</si>
  <si>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</si>
  <si>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</si>
  <si>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</si>
  <si>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</si>
  <si>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</si>
  <si>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</si>
  <si>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</si>
  <si>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</si>
  <si>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</si>
  <si>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</si>
  <si>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</si>
  <si>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</si>
  <si>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</si>
  <si>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</si>
  <si>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</si>
  <si>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</si>
  <si>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</si>
  <si>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</si>
  <si>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</si>
  <si>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</si>
  <si>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</si>
  <si>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</si>
  <si>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</si>
  <si>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</si>
  <si>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</si>
  <si>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</si>
  <si>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</si>
  <si>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</si>
  <si>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</si>
  <si>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</si>
  <si>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</si>
  <si>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</si>
  <si>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</si>
  <si>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</si>
  <si>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</si>
  <si>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</si>
  <si>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</si>
  <si>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</si>
  <si>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</si>
  <si>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</si>
  <si>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</si>
  <si>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</si>
  <si>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</si>
  <si>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</si>
  <si>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</si>
  <si>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</si>
  <si>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</si>
  <si>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</si>
  <si>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</si>
  <si>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</si>
  <si>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</si>
  <si>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</si>
  <si>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</si>
  <si>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</si>
  <si>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</si>
  <si>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</si>
  <si>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</si>
  <si>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</si>
  <si>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</si>
  <si>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</si>
  <si>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</si>
  <si>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</si>
  <si>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</si>
  <si>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</si>
  <si>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</si>
  <si>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</si>
  <si>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</si>
  <si>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</si>
  <si>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</si>
  <si>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</si>
  <si>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</si>
  <si>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</si>
  <si>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</si>
  <si>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</si>
  <si>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</si>
  <si>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</si>
  <si>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</si>
  <si>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</si>
  <si>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</si>
  <si>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</si>
  <si>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</si>
  <si>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</si>
  <si>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</si>
  <si>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</si>
  <si>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</si>
  <si>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</si>
  <si>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</si>
  <si>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</si>
  <si>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</si>
  <si>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</si>
  <si>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</si>
  <si>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</si>
  <si>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</si>
  <si>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</si>
  <si>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</si>
  <si>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</si>
  <si>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</si>
  <si>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</si>
  <si>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</si>
  <si>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</si>
  <si>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</si>
  <si>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</si>
  <si>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</si>
  <si>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</si>
  <si>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</si>
  <si>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</si>
  <si>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</si>
  <si>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</si>
  <si>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</si>
  <si>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</si>
  <si>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</si>
  <si>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</si>
  <si>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</si>
  <si>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</si>
  <si>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</si>
  <si>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</si>
  <si>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</si>
  <si>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</si>
  <si>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</si>
  <si>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</si>
  <si>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</si>
  <si>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</si>
  <si>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</si>
  <si>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</si>
  <si>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</si>
  <si>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</si>
  <si>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</si>
  <si>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</si>
  <si>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</si>
  <si>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</si>
  <si>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</si>
  <si>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</si>
  <si>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</si>
  <si>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</si>
  <si>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</si>
  <si>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</si>
  <si>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</si>
  <si>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</si>
  <si>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</si>
  <si>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</si>
  <si>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</si>
  <si>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</si>
  <si>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</si>
  <si>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</si>
  <si>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</si>
  <si>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</si>
  <si>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</si>
  <si>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</si>
  <si>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</si>
  <si>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</si>
  <si>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</si>
  <si>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</si>
  <si>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</si>
  <si>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</si>
  <si>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</si>
  <si>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</si>
  <si>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</si>
  <si>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</si>
  <si>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</si>
  <si>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</si>
  <si>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</si>
  <si>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</si>
  <si>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</si>
  <si>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</si>
  <si>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</si>
  <si>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</si>
  <si>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</si>
  <si>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</si>
  <si>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</si>
  <si>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</si>
  <si>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</si>
  <si>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</si>
  <si>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</si>
  <si>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</si>
  <si>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</si>
  <si>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</si>
  <si>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</si>
  <si>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</si>
  <si>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</si>
  <si>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</si>
  <si>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</si>
  <si>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</si>
  <si>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</si>
  <si>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</si>
  <si>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</si>
  <si>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</si>
  <si>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</si>
  <si>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</si>
  <si>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</si>
  <si>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</si>
  <si>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</si>
  <si>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</si>
  <si>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</si>
  <si>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</si>
  <si>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</si>
  <si>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</si>
  <si>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</si>
  <si>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</si>
  <si>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</si>
  <si>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</si>
  <si>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</si>
  <si>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</si>
  <si>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</si>
  <si>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</si>
  <si>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</si>
  <si>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</si>
  <si>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</si>
  <si>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</si>
  <si>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</si>
  <si>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</si>
  <si>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</si>
  <si>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</si>
  <si>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</si>
  <si>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</si>
  <si>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</si>
  <si>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</si>
  <si>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</si>
  <si>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</si>
  <si>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</si>
  <si>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</si>
  <si>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</si>
  <si>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</si>
  <si>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</si>
  <si>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</si>
  <si>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</si>
  <si>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</si>
  <si>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</si>
  <si>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</si>
  <si>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</si>
  <si>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</si>
  <si>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</si>
  <si>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</si>
  <si>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</si>
  <si>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</si>
  <si>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</si>
  <si>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</si>
  <si>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</si>
  <si>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</si>
  <si>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</si>
  <si>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</si>
  <si>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</si>
  <si>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</si>
  <si>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</si>
  <si>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</si>
  <si>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</si>
  <si>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</si>
  <si>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</si>
  <si>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</si>
  <si>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</si>
  <si>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</si>
  <si>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</si>
  <si>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</si>
  <si>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</si>
  <si>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</si>
  <si>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</si>
  <si>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</si>
  <si>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</si>
  <si>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</si>
  <si>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</si>
  <si>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</si>
  <si>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</si>
  <si>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</si>
  <si>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</si>
  <si>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</si>
  <si>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</si>
  <si>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</si>
  <si>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</si>
  <si>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</si>
  <si>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</si>
  <si>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</si>
  <si>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</si>
  <si>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</si>
  <si>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</si>
  <si>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</si>
  <si>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</si>
  <si>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</si>
  <si>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</si>
  <si>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</si>
  <si>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</si>
  <si>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</si>
  <si>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</si>
  <si>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</si>
  <si>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</si>
  <si>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</si>
  <si>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</si>
  <si>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</si>
  <si>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</si>
  <si>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</si>
  <si>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</si>
  <si>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</si>
  <si>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</si>
  <si>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</si>
  <si>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</si>
  <si>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</si>
  <si>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</si>
  <si>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</si>
  <si>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</si>
  <si>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</si>
  <si>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</si>
  <si>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</si>
  <si>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</si>
  <si>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</si>
  <si>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</si>
  <si>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</si>
  <si>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</si>
  <si>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</si>
  <si>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</si>
  <si>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</si>
  <si>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</si>
  <si>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</si>
  <si>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</si>
  <si>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</si>
  <si>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</si>
  <si>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</si>
  <si>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</si>
  <si>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</si>
  <si>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</si>
  <si>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</si>
  <si>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</si>
  <si>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</si>
  <si>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</si>
  <si>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</si>
  <si>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</si>
  <si>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</si>
  <si>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</si>
  <si>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</si>
  <si>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</si>
  <si>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</si>
  <si>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</si>
  <si>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</si>
  <si>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</si>
  <si>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</si>
  <si>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</si>
  <si>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</si>
  <si>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</si>
  <si>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</si>
  <si>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</si>
  <si>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</si>
  <si>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</si>
  <si>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</si>
  <si>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</si>
  <si>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</si>
  <si>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</si>
  <si>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</si>
  <si>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</si>
  <si>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</si>
  <si>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</si>
  <si>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</si>
  <si>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</si>
  <si>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</si>
  <si>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</si>
  <si>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</si>
  <si>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</si>
  <si>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</si>
  <si>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</si>
  <si>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</si>
  <si>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</si>
  <si>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</si>
  <si>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</si>
  <si>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</si>
  <si>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</si>
  <si>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</si>
  <si>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</si>
  <si>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</si>
  <si>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</si>
  <si>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</si>
  <si>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</si>
  <si>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</si>
  <si>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</si>
  <si>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</si>
  <si>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</si>
  <si>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</si>
  <si>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</si>
  <si>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</si>
  <si>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</si>
  <si>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</si>
  <si>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</si>
  <si>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</si>
  <si>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</si>
  <si>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</si>
  <si>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</si>
  <si>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</si>
  <si>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</si>
  <si>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</si>
  <si>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</si>
  <si>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</si>
  <si>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</si>
  <si>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</si>
  <si>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</si>
  <si>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</si>
  <si>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</si>
  <si>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</si>
  <si>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</si>
  <si>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</si>
  <si>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</si>
  <si>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</si>
  <si>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</si>
  <si>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</si>
  <si>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</si>
  <si>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</si>
  <si>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</si>
  <si>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</si>
  <si>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</si>
  <si>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</si>
  <si>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</si>
  <si>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</si>
  <si>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</si>
  <si>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</si>
  <si>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</si>
  <si>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</si>
  <si>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</si>
  <si>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</si>
  <si>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</si>
  <si>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</si>
  <si>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</si>
  <si>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</si>
  <si>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</si>
  <si>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</si>
  <si>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</si>
  <si>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</si>
  <si>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</si>
  <si>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</si>
  <si>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</si>
  <si>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</si>
  <si>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</si>
  <si>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</si>
  <si>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</si>
  <si>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</si>
  <si>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</si>
  <si>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</si>
  <si>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</si>
  <si>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</si>
  <si>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</si>
  <si>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</si>
  <si>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</si>
  <si>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</si>
  <si>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</si>
  <si>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</si>
  <si>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</si>
  <si>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</si>
  <si>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</si>
  <si>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</si>
  <si>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</si>
  <si>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</si>
  <si>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</si>
  <si>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</si>
  <si>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</si>
  <si>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</si>
  <si>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</si>
  <si>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</si>
  <si>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</si>
  <si>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</si>
  <si>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</si>
  <si>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</si>
  <si>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</si>
  <si>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</si>
  <si>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</si>
  <si>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</si>
  <si>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</si>
  <si>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</si>
  <si>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</si>
  <si>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</si>
  <si>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</si>
  <si>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</si>
  <si>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</si>
  <si>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</si>
  <si>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</si>
  <si>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</si>
  <si>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</si>
  <si>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</si>
  <si>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</si>
  <si>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</si>
  <si>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</si>
  <si>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</si>
  <si>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</si>
  <si>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</si>
  <si>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</si>
  <si>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</si>
  <si>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</si>
  <si>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</si>
  <si>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</si>
  <si>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</si>
  <si>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</si>
  <si>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</si>
  <si>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</si>
  <si>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</si>
  <si>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</si>
  <si>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</si>
  <si>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</si>
  <si>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</si>
  <si>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</si>
  <si>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</si>
  <si>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</si>
  <si>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</si>
  <si>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</si>
  <si>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</si>
  <si>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</si>
  <si>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</si>
  <si>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</si>
  <si>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</si>
  <si>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</si>
  <si>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</si>
  <si>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</si>
  <si>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</si>
  <si>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</si>
  <si>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</si>
  <si>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</si>
  <si>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</si>
  <si>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</si>
  <si>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</si>
  <si>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</si>
  <si>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</si>
  <si>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</si>
  <si>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</si>
  <si>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</si>
  <si>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</si>
  <si>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</si>
  <si>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</si>
  <si>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</si>
  <si>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</si>
  <si>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</si>
  <si>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</si>
  <si>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</si>
  <si>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</si>
  <si>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</si>
  <si>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</si>
  <si>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</si>
  <si>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</si>
  <si>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</si>
  <si>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</si>
  <si>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</si>
  <si>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</si>
  <si>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</si>
  <si>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</si>
  <si>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</si>
  <si>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</si>
  <si>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</si>
  <si>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</si>
  <si>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</si>
  <si>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</si>
  <si>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</si>
  <si>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</si>
  <si>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</si>
  <si>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</si>
  <si>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</si>
  <si>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</si>
  <si>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</si>
  <si>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</si>
  <si>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</si>
  <si>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</si>
  <si>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</si>
  <si>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</si>
  <si>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</si>
  <si>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</si>
  <si>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</si>
  <si>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</si>
  <si>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</si>
  <si>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</si>
  <si>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</si>
  <si>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</si>
  <si>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</si>
  <si>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</si>
  <si>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</si>
  <si>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</si>
  <si>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</si>
  <si>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</si>
  <si>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</si>
  <si>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</si>
  <si>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</si>
  <si>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</si>
  <si>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</si>
  <si>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</si>
  <si>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</si>
  <si>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</si>
  <si>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</si>
  <si>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</si>
  <si>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</si>
  <si>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</si>
  <si>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</si>
  <si>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</si>
  <si>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</si>
  <si>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</si>
  <si>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</si>
  <si>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</si>
  <si>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</si>
  <si>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</si>
  <si>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</si>
  <si>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</si>
  <si>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</si>
  <si>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</si>
  <si>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</si>
  <si>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</si>
  <si>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</si>
  <si>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</si>
  <si>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</si>
  <si>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</si>
  <si>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</si>
  <si>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</si>
  <si>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</si>
  <si>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</si>
  <si>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</si>
  <si>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</si>
  <si>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</si>
  <si>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</si>
  <si>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</si>
  <si>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</si>
  <si>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</si>
  <si>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</si>
  <si>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</si>
  <si>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</si>
  <si>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</si>
  <si>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</si>
  <si>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</si>
  <si>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</si>
  <si>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</si>
  <si>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</si>
  <si>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</si>
  <si>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</si>
  <si>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</si>
  <si>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</si>
  <si>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</si>
  <si>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</si>
  <si>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</si>
  <si>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</si>
  <si>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</si>
  <si>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</si>
  <si>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</si>
  <si>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</si>
  <si>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</si>
  <si>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</si>
  <si>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</si>
  <si>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</si>
  <si>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</si>
  <si>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</si>
  <si>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</si>
  <si>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</si>
  <si>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</si>
  <si>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</si>
  <si>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</si>
  <si>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</si>
  <si>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</si>
  <si>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</si>
  <si>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</si>
  <si>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</si>
  <si>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</si>
  <si>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</si>
  <si>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</si>
  <si>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</si>
  <si>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</si>
  <si>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</si>
  <si>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</si>
  <si>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</si>
  <si>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</si>
  <si>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</si>
  <si>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</si>
  <si>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</si>
  <si>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</si>
  <si>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</si>
  <si>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</si>
  <si>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</si>
  <si>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</si>
  <si>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</si>
  <si>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</si>
  <si>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</si>
  <si>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</si>
  <si>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</si>
  <si>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</si>
  <si>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</si>
  <si>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</si>
  <si>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</si>
  <si>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</si>
  <si>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</si>
  <si>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</si>
  <si>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</si>
  <si>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</si>
  <si>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</si>
  <si>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</si>
  <si>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</si>
  <si>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</si>
  <si>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</si>
  <si>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</si>
  <si>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</si>
  <si>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</si>
  <si>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</si>
  <si>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</si>
  <si>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</si>
  <si>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</si>
  <si>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</si>
  <si>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</si>
  <si>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</si>
  <si>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</si>
  <si>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</si>
  <si>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</si>
  <si>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</si>
  <si>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</si>
  <si>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</si>
  <si>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</si>
  <si>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</si>
  <si>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</si>
  <si>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</si>
  <si>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</si>
  <si>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</si>
  <si>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</si>
  <si>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</si>
  <si>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</si>
  <si>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</si>
  <si>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</si>
  <si>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</si>
  <si>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</si>
  <si>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</si>
  <si>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</si>
  <si>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</si>
  <si>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</si>
  <si>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</si>
  <si>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</si>
  <si>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</si>
  <si>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</si>
  <si>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</si>
  <si>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</si>
  <si>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</si>
  <si>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</si>
  <si>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</si>
  <si>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</si>
  <si>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</si>
  <si>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</si>
  <si>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</si>
  <si>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</si>
  <si>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</si>
  <si>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</si>
  <si>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</si>
  <si>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</si>
  <si>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</si>
  <si>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</si>
  <si>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</si>
  <si>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</si>
  <si>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</si>
  <si>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</si>
  <si>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</si>
  <si>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</si>
  <si>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</si>
  <si>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</si>
  <si>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</si>
  <si>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</si>
  <si>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</si>
  <si>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</si>
  <si>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</si>
  <si>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</si>
  <si>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</si>
  <si>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</si>
  <si>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</si>
  <si>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</si>
  <si>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</si>
  <si>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</si>
  <si>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</si>
  <si>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</si>
  <si>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</si>
  <si>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</si>
  <si>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</si>
  <si>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</si>
  <si>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</si>
  <si>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</si>
  <si>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</si>
  <si>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</si>
  <si>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</si>
  <si>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</si>
  <si>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</si>
  <si>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</si>
  <si>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</si>
  <si>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</si>
  <si>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</si>
  <si>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</si>
  <si>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</si>
  <si>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</si>
  <si>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</si>
  <si>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</si>
  <si>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</si>
  <si>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</si>
  <si>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</si>
  <si>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</si>
  <si>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</si>
  <si>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</si>
  <si>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</si>
  <si>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</si>
  <si>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</si>
  <si>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</si>
  <si>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</si>
  <si>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</si>
  <si>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</si>
  <si>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</si>
  <si>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</si>
  <si>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</si>
  <si>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</si>
  <si>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</si>
  <si>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</si>
  <si>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</si>
  <si>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</si>
  <si>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</si>
  <si>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</si>
  <si>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</si>
  <si>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</si>
  <si>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</si>
  <si>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</si>
  <si>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</si>
  <si>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</si>
  <si>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</si>
  <si>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</si>
  <si>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</si>
  <si>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</si>
  <si>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</si>
  <si>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</si>
  <si>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</si>
  <si>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</si>
  <si>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</si>
  <si>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</si>
  <si>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</si>
  <si>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</si>
  <si>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</si>
  <si>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</si>
  <si>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</si>
  <si>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</si>
  <si>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</si>
  <si>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</si>
  <si>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</si>
  <si>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</si>
  <si>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</si>
  <si>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</si>
  <si>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</si>
  <si>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</si>
  <si>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</si>
  <si>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</si>
  <si>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</si>
  <si>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</si>
  <si>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</si>
  <si>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</si>
  <si>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</si>
  <si>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</si>
  <si>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</si>
  <si>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</si>
  <si>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</si>
  <si>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</si>
  <si>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</si>
  <si>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</si>
  <si>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</si>
  <si>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</si>
  <si>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</si>
  <si>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</si>
  <si>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</si>
  <si>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</si>
  <si>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</si>
  <si>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</si>
  <si>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</si>
  <si>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</si>
  <si>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</si>
  <si>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</si>
  <si>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</si>
  <si>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</si>
  <si>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</si>
  <si>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</si>
  <si>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</si>
  <si>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</si>
  <si>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</si>
  <si>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</si>
  <si>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</si>
  <si>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</si>
  <si>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</si>
  <si>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</si>
  <si>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</si>
  <si>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</si>
  <si>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</si>
  <si>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</si>
  <si>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</si>
  <si>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</si>
  <si>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</si>
  <si>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</si>
  <si>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</si>
  <si>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</si>
  <si>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</si>
  <si>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</si>
  <si>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</si>
  <si>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</si>
  <si>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</si>
  <si>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</si>
  <si>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</si>
  <si>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</si>
  <si>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</si>
  <si>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</si>
  <si>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</si>
  <si>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</si>
  <si>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</si>
  <si>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</si>
  <si>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</si>
  <si>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</si>
  <si>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</si>
  <si>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</si>
  <si>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</si>
  <si>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</si>
  <si>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</si>
  <si>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</si>
  <si>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</si>
  <si>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</si>
  <si>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</si>
  <si>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</si>
  <si>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</si>
  <si>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</si>
  <si>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</si>
  <si>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</si>
  <si>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</si>
  <si>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</si>
  <si>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</si>
  <si>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</si>
  <si>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</si>
  <si>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</si>
  <si>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</si>
  <si>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</si>
  <si>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</si>
  <si>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</si>
  <si>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</si>
  <si>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</si>
  <si>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</si>
  <si>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</si>
  <si>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</si>
  <si>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</si>
  <si>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</si>
  <si>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</si>
  <si>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</si>
  <si>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</si>
  <si>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</si>
  <si>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</si>
  <si>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</si>
  <si>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</si>
  <si>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</si>
  <si>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</si>
  <si>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</si>
  <si>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</si>
  <si>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</si>
  <si>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</si>
  <si>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</si>
  <si>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</si>
  <si>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</si>
  <si>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</si>
  <si>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</si>
  <si>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</si>
  <si>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</si>
  <si>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</si>
  <si>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</si>
  <si>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</si>
  <si>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</si>
  <si>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</si>
  <si>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</si>
  <si>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</si>
  <si>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</si>
  <si>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</si>
  <si>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</si>
  <si>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</si>
  <si>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</si>
  <si>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</si>
  <si>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</si>
  <si>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</si>
  <si>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</si>
  <si>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</si>
  <si>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</si>
  <si>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</si>
  <si>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</si>
  <si>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</si>
  <si>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</si>
  <si>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</si>
  <si>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</si>
  <si>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</si>
  <si>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</si>
  <si>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</si>
  <si>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</si>
  <si>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</si>
  <si>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</si>
  <si>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</si>
  <si>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</si>
  <si>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</si>
  <si>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</si>
  <si>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</si>
  <si>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</si>
  <si>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</si>
  <si>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</si>
  <si>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</si>
  <si>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</si>
  <si>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</si>
  <si>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</si>
  <si>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</si>
  <si>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</si>
  <si>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</si>
  <si>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</si>
  <si>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</si>
  <si>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</si>
  <si>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</si>
  <si>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</si>
  <si>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</si>
  <si>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</si>
  <si>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</si>
  <si>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</si>
  <si>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</si>
  <si>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</si>
  <si>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</si>
  <si>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</si>
  <si>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</si>
  <si>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</si>
  <si>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</si>
  <si>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</si>
  <si>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</si>
  <si>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</si>
  <si>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</si>
  <si>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</si>
  <si>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</si>
  <si>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</si>
  <si>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</si>
  <si>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</si>
  <si>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</si>
  <si>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</si>
  <si>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</si>
  <si>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</si>
  <si>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</si>
  <si>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</si>
  <si>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</si>
  <si>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</si>
  <si>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</si>
  <si>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</si>
  <si>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</si>
  <si>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</si>
  <si>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</si>
  <si>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</si>
  <si>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</si>
  <si>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</si>
  <si>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</si>
  <si>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</si>
  <si>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</si>
  <si>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</si>
  <si>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</si>
  <si>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</si>
  <si>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</si>
  <si>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</si>
  <si>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</si>
  <si>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</si>
  <si>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</si>
  <si>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</si>
  <si>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</si>
  <si>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</si>
  <si>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</si>
  <si>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</si>
  <si>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</si>
  <si>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</si>
  <si>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</si>
  <si>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</si>
  <si>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</si>
  <si>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</si>
  <si>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</si>
  <si>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</si>
  <si>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</si>
  <si>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</si>
  <si>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</si>
  <si>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</si>
  <si>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</si>
  <si>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</si>
  <si>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</si>
  <si>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</si>
  <si>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</si>
  <si>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</si>
  <si>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</si>
  <si>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</si>
  <si>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</si>
  <si>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</si>
  <si>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</si>
  <si>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</si>
  <si>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</si>
  <si>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</si>
  <si>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</si>
  <si>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</si>
  <si>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</si>
  <si>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</si>
  <si>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</si>
  <si>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</si>
  <si>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</si>
  <si>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</si>
  <si>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</si>
  <si>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</si>
  <si>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</si>
  <si>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</si>
  <si>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</si>
  <si>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</si>
  <si>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</si>
  <si>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</si>
  <si>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</si>
  <si>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</si>
  <si>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</si>
  <si>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</si>
  <si>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</si>
  <si>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</si>
  <si>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</si>
  <si>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</si>
  <si>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</si>
  <si>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</si>
  <si>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</si>
  <si>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</si>
  <si>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</si>
  <si>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</si>
  <si>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</si>
  <si>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</si>
  <si>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</si>
  <si>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</si>
  <si>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</si>
  <si>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</si>
  <si>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</si>
  <si>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</si>
  <si>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</si>
  <si>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</si>
  <si>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</si>
  <si>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</si>
  <si>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</si>
  <si>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</si>
  <si>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</si>
  <si>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</si>
  <si>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</si>
  <si>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</si>
  <si>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</si>
  <si>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</si>
  <si>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</si>
  <si>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</si>
  <si>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</si>
  <si>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</si>
  <si>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</si>
  <si>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</si>
  <si>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</si>
  <si>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</si>
  <si>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</si>
  <si>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</si>
  <si>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</si>
  <si>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</si>
  <si>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</si>
  <si>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</si>
  <si>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</si>
  <si>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</si>
  <si>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</si>
  <si>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</si>
  <si>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</si>
  <si>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</si>
  <si>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</si>
  <si>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</si>
  <si>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</si>
  <si>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</si>
  <si>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</si>
  <si>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</si>
  <si>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</si>
  <si>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</si>
  <si>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</si>
  <si>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</si>
  <si>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</si>
  <si>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</si>
  <si>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</si>
  <si>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</si>
  <si>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</si>
  <si>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</si>
  <si>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</si>
  <si>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</si>
  <si>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</si>
  <si>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</si>
  <si>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</si>
  <si>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</si>
  <si>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</si>
  <si>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</si>
  <si>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</si>
  <si>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</si>
  <si>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</si>
  <si>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</si>
  <si>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</si>
  <si>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</si>
  <si>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</si>
  <si>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</si>
  <si>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</si>
  <si>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</si>
  <si>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</si>
  <si>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</si>
  <si>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</si>
  <si>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</si>
  <si>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</si>
  <si>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</si>
  <si>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</si>
  <si>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</si>
  <si>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</si>
  <si>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</si>
  <si>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</si>
  <si>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</si>
  <si>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</si>
  <si>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</si>
  <si>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</si>
  <si>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</si>
  <si>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</si>
  <si>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</si>
  <si>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</si>
  <si>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</si>
  <si>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</si>
  <si>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</si>
  <si>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</si>
  <si>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</si>
  <si>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</si>
  <si>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</si>
  <si>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</si>
  <si>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</si>
  <si>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</si>
  <si>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</si>
  <si>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</si>
  <si>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</si>
  <si>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</si>
  <si>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</si>
  <si>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</si>
  <si>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</si>
  <si>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</si>
  <si>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</si>
  <si>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</si>
  <si>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</si>
  <si>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</si>
  <si>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</si>
  <si>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</si>
  <si>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</si>
  <si>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</si>
  <si>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</si>
  <si>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</si>
  <si>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</si>
  <si>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</si>
  <si>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</si>
  <si>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</si>
  <si>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</si>
  <si>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</si>
  <si>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</si>
  <si>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</si>
  <si>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</si>
  <si>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</si>
  <si>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</si>
  <si>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</si>
  <si>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</si>
  <si>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</si>
  <si>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</si>
  <si>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</si>
  <si>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</si>
  <si>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</si>
  <si>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</si>
  <si>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</si>
  <si>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</si>
  <si>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</si>
  <si>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</si>
  <si>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</si>
  <si>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</si>
  <si>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</si>
  <si>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</si>
  <si>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</si>
  <si>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</si>
  <si>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</si>
  <si>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</si>
  <si>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</si>
  <si>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</si>
  <si>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</si>
  <si>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</si>
  <si>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</si>
  <si>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</si>
  <si>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</si>
  <si>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</si>
  <si>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</si>
  <si>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</si>
  <si>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</si>
  <si>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</si>
  <si>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</si>
  <si>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</si>
  <si>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</si>
  <si>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</si>
  <si>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</si>
  <si>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</si>
  <si>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</si>
  <si>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</si>
  <si>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</si>
  <si>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</si>
  <si>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</si>
  <si>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</si>
  <si>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</si>
  <si>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</si>
  <si>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</si>
  <si>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</si>
  <si>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</si>
  <si>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</si>
  <si>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</si>
  <si>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</si>
  <si>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</si>
  <si>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</si>
  <si>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</si>
  <si>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</si>
  <si>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</si>
  <si>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</si>
  <si>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</si>
  <si>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</si>
  <si>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</si>
  <si>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</si>
  <si>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</si>
  <si>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</si>
  <si>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</si>
  <si>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</si>
  <si>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</si>
  <si>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</si>
  <si>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</si>
  <si>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</si>
  <si>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</si>
  <si>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</si>
  <si>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</si>
  <si>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</si>
  <si>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</si>
  <si>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</si>
  <si>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</si>
  <si>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</si>
  <si>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</si>
  <si>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</si>
  <si>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</si>
  <si>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</si>
  <si>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</si>
  <si>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</si>
  <si>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</si>
  <si>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</si>
  <si>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</si>
  <si>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</si>
  <si>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</si>
  <si>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</si>
  <si>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</si>
  <si>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</si>
  <si>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</si>
  <si>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</si>
  <si>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</si>
  <si>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</si>
  <si>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</si>
  <si>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</si>
  <si>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</si>
  <si>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</si>
  <si>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</si>
  <si>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</si>
  <si>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</si>
  <si>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</si>
  <si>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</si>
  <si>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</si>
  <si>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</si>
  <si>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</si>
  <si>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</si>
  <si>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</si>
  <si>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</si>
  <si>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</si>
  <si>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</si>
  <si>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</si>
  <si>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</si>
  <si>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</si>
  <si>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</si>
  <si>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</si>
  <si>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</si>
  <si>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</si>
  <si>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</si>
  <si>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</si>
  <si>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</si>
  <si>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</si>
  <si>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</si>
  <si>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</si>
  <si>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</si>
  <si>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</si>
  <si>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</si>
  <si>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</si>
  <si>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</si>
  <si>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</si>
  <si>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</si>
  <si>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</si>
  <si>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</si>
  <si>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</si>
  <si>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</si>
  <si>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</si>
  <si>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</si>
  <si>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</si>
  <si>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</si>
  <si>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</si>
  <si>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</si>
  <si>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</si>
  <si>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</si>
  <si>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</si>
  <si>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</si>
  <si>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</si>
  <si>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</si>
  <si>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</si>
  <si>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</si>
  <si>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</si>
  <si>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</si>
  <si>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</si>
  <si>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</si>
  <si>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</si>
  <si>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</si>
  <si>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</si>
  <si>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</si>
  <si>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</si>
  <si>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</si>
  <si>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</si>
  <si>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</si>
  <si>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</si>
  <si>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</si>
  <si>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</si>
  <si>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</si>
  <si>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</si>
  <si>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</si>
  <si>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</si>
  <si>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</si>
  <si>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</si>
  <si>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</si>
  <si>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</si>
  <si>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</si>
  <si>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</si>
  <si>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</si>
  <si>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</si>
  <si>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</si>
  <si>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</si>
  <si>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</si>
  <si>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</si>
  <si>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</si>
  <si>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</si>
  <si>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</si>
  <si>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</si>
  <si>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</si>
  <si>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</si>
  <si>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</si>
  <si>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</si>
  <si>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</si>
  <si>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</si>
  <si>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</si>
  <si>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</si>
  <si>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</si>
  <si>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</si>
  <si>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</si>
  <si>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</si>
  <si>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</si>
  <si>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</si>
  <si>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</si>
  <si>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</si>
  <si>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</si>
  <si>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</si>
  <si>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</si>
  <si>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</si>
  <si>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</si>
  <si>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</si>
  <si>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</si>
  <si>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</si>
  <si>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</si>
  <si>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</si>
  <si>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</si>
  <si>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</si>
  <si>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</si>
  <si>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</si>
  <si>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</si>
  <si>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</si>
  <si>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</si>
  <si>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</si>
  <si>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</si>
  <si>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</si>
  <si>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</si>
  <si>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</si>
  <si>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</si>
  <si>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</si>
  <si>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</si>
  <si>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</si>
  <si>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</si>
  <si>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</si>
  <si>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</si>
  <si>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</si>
  <si>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</si>
  <si>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</si>
  <si>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</si>
  <si>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</si>
  <si>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</si>
  <si>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</si>
  <si>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</si>
  <si>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</si>
  <si>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</si>
  <si>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</si>
  <si>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</si>
  <si>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</si>
  <si>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</si>
  <si>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</si>
  <si>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</si>
  <si>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</si>
  <si>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</si>
  <si>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</si>
  <si>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</si>
  <si>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</si>
  <si>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</si>
  <si>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</si>
  <si>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</si>
  <si>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</si>
  <si>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</si>
  <si>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</si>
  <si>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</si>
  <si>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</si>
  <si>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</si>
  <si>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</si>
  <si>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</si>
  <si>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</si>
  <si>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</si>
  <si>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</si>
  <si>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</si>
  <si>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</si>
  <si>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</si>
  <si>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</si>
  <si>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</si>
  <si>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</si>
  <si>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</si>
  <si>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</si>
  <si>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</si>
  <si>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</si>
  <si>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</si>
  <si>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</si>
  <si>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</si>
  <si>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</si>
  <si>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</si>
  <si>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</si>
  <si>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</si>
  <si>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</si>
  <si>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</si>
  <si>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</si>
  <si>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</si>
  <si>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</si>
  <si>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</si>
  <si>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</si>
  <si>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</si>
  <si>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</si>
  <si>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</si>
  <si>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</si>
  <si>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</si>
  <si>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</si>
  <si>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</si>
  <si>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</si>
  <si>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</si>
  <si>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</si>
  <si>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</si>
  <si>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</si>
  <si>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</si>
  <si>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</si>
  <si>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</si>
  <si>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</si>
  <si>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</si>
  <si>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</si>
  <si>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</si>
  <si>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</si>
  <si>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</si>
  <si>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</si>
  <si>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</si>
  <si>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</si>
  <si>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</si>
  <si>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</si>
  <si>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</si>
  <si>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</si>
  <si>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</si>
  <si>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</si>
  <si>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</si>
  <si>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</si>
  <si>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</si>
  <si>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</si>
  <si>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</si>
  <si>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</si>
  <si>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</si>
  <si>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</si>
  <si>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</si>
  <si>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</si>
  <si>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</si>
  <si>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</si>
  <si>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</si>
  <si>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</si>
  <si>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</si>
  <si>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</si>
  <si>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</si>
  <si>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</si>
  <si>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</si>
  <si>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</si>
  <si>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</si>
  <si>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</si>
  <si>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</si>
  <si>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</si>
  <si>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</si>
  <si>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</si>
  <si>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</si>
  <si>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</si>
  <si>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</si>
  <si>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</si>
  <si>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</si>
  <si>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</si>
  <si>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</si>
  <si>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</si>
  <si>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</si>
  <si>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</si>
  <si>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</si>
  <si>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</si>
  <si>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</si>
  <si>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</si>
  <si>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</si>
  <si>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</si>
  <si>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</si>
  <si>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</si>
  <si>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</si>
  <si>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</si>
  <si>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</si>
  <si>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</si>
  <si>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</si>
  <si>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</si>
  <si>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</si>
  <si>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</si>
  <si>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</si>
  <si>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</si>
  <si>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</si>
  <si>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</si>
  <si>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</si>
  <si>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</si>
  <si>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</si>
  <si>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</si>
  <si>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</si>
  <si>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</si>
  <si>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</si>
  <si>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</si>
  <si>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</si>
  <si>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</si>
  <si>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</si>
  <si>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</si>
  <si>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</si>
  <si>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</si>
  <si>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</si>
  <si>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</si>
  <si>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</si>
  <si>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</si>
  <si>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</si>
  <si>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</si>
  <si>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</si>
  <si>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</si>
  <si>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</si>
  <si>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</si>
  <si>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</si>
  <si>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</si>
  <si>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</si>
  <si>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</si>
  <si>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</si>
  <si>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</si>
  <si>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</si>
  <si>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</si>
  <si>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</si>
  <si>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</si>
  <si>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</si>
  <si>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</si>
  <si>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</si>
  <si>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</si>
  <si>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</si>
  <si>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</si>
  <si>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</si>
  <si>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</si>
  <si>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</si>
  <si>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</si>
  <si>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</si>
  <si>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</si>
  <si>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</si>
  <si>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</si>
  <si>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</si>
  <si>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</si>
  <si>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</si>
  <si>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</si>
  <si>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</si>
  <si>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</si>
  <si>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</si>
  <si>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</si>
  <si>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</si>
  <si>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</si>
  <si>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</si>
  <si>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</si>
  <si>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</si>
  <si>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</si>
  <si>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</si>
  <si>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</si>
  <si>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</si>
  <si>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</si>
  <si>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</si>
  <si>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</si>
  <si>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</si>
  <si>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</si>
  <si>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</si>
  <si>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</si>
  <si>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</si>
  <si>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</si>
  <si>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</si>
  <si>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</si>
  <si>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</si>
  <si>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</si>
  <si>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</si>
  <si>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</si>
  <si>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</si>
  <si>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</si>
  <si>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</si>
  <si>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</si>
  <si>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</si>
  <si>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</si>
  <si>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</si>
  <si>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</si>
  <si>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</si>
  <si>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</si>
  <si>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</si>
  <si>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</si>
  <si>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</si>
  <si>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</si>
  <si>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</si>
  <si>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</si>
  <si>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</si>
  <si>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</si>
  <si>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</si>
  <si>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</si>
  <si>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</si>
  <si>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</si>
  <si>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</si>
  <si>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</si>
  <si>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</si>
  <si>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</si>
  <si>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</si>
  <si>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</si>
  <si>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</si>
  <si>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</si>
  <si>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</si>
  <si>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</si>
  <si>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</si>
  <si>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</si>
  <si>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</si>
  <si>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</si>
  <si>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</si>
  <si>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</si>
  <si>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</si>
  <si>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</si>
  <si>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</si>
  <si>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</si>
  <si>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</si>
  <si>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</si>
  <si>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</si>
  <si>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</si>
  <si>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</si>
  <si>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</si>
  <si>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</si>
  <si>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</si>
  <si>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</si>
  <si>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</si>
  <si>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</si>
  <si>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</si>
  <si>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</si>
  <si>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</si>
  <si>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</si>
  <si>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</si>
  <si>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</si>
  <si>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</si>
  <si>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</si>
  <si>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</si>
  <si>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</si>
  <si>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</si>
  <si>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</si>
  <si>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</si>
  <si>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</si>
  <si>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</si>
  <si>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</si>
  <si>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</si>
  <si>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</si>
  <si>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</si>
  <si>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</si>
  <si>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</si>
  <si>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</si>
  <si>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</si>
  <si>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</si>
  <si>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</si>
  <si>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</si>
  <si>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</si>
  <si>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</si>
  <si>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</si>
  <si>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</si>
  <si>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</si>
  <si>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</si>
  <si>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</si>
  <si>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</si>
  <si>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</si>
  <si>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</si>
  <si>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</si>
  <si>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</si>
  <si>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</si>
  <si>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</si>
  <si>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</si>
  <si>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</si>
  <si>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</si>
  <si>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</si>
  <si>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</si>
  <si>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</si>
  <si>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</si>
  <si>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</si>
  <si>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</si>
  <si>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</si>
  <si>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</si>
  <si>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</si>
  <si>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</si>
  <si>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</si>
  <si>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</si>
  <si>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</si>
  <si>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</si>
  <si>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</si>
  <si>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</si>
  <si>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</si>
  <si>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</si>
  <si>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</si>
  <si>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</si>
  <si>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</si>
  <si>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</si>
  <si>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</si>
  <si>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</si>
  <si>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</si>
  <si>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</si>
  <si>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</si>
  <si>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</si>
  <si>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</si>
  <si>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</si>
  <si>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</si>
  <si>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</si>
  <si>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</si>
  <si>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</si>
  <si>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</si>
  <si>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</si>
  <si>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</si>
  <si>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</si>
  <si>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</si>
  <si>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</si>
  <si>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</si>
  <si>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</si>
  <si>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</si>
  <si>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</si>
  <si>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</si>
  <si>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</si>
  <si>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</si>
  <si>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</si>
  <si>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</si>
  <si>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</si>
  <si>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</si>
  <si>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</si>
  <si>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</si>
  <si>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</si>
  <si>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</si>
  <si>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</si>
  <si>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</si>
  <si>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</si>
  <si>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</si>
  <si>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</si>
  <si>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</si>
  <si>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</si>
  <si>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</si>
  <si>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</si>
  <si>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</si>
  <si>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</si>
  <si>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</si>
  <si>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</si>
  <si>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</si>
  <si>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</si>
  <si>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</si>
  <si>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</si>
  <si>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</si>
  <si>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</si>
  <si>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</si>
  <si>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</si>
  <si>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</si>
  <si>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</si>
  <si>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</si>
  <si>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</si>
  <si>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</si>
  <si>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</si>
  <si>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</si>
  <si>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</si>
  <si>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</si>
  <si>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</si>
  <si>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</si>
  <si>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</si>
  <si>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</si>
  <si>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</si>
  <si>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</si>
  <si>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</si>
  <si>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</si>
  <si>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</si>
  <si>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</si>
  <si>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</si>
  <si>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</si>
  <si>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</si>
  <si>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</si>
  <si>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</si>
  <si>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</si>
  <si>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</si>
  <si>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</si>
  <si>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</si>
  <si>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</si>
  <si>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</si>
  <si>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</si>
  <si>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</si>
  <si>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</si>
  <si>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</si>
  <si>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</si>
  <si>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</si>
  <si>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</si>
  <si>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</si>
  <si>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</si>
  <si>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</si>
  <si>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</si>
  <si>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</si>
  <si>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</si>
  <si>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</si>
  <si>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</si>
  <si>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</si>
  <si>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</si>
  <si>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</si>
  <si>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</si>
  <si>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</si>
  <si>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</si>
  <si>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</si>
  <si>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</si>
  <si>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</si>
  <si>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</si>
  <si>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</si>
  <si>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</si>
  <si>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</si>
  <si>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</si>
  <si>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</si>
  <si>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</si>
  <si>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</si>
  <si>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</si>
  <si>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</si>
  <si>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</si>
  <si>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</si>
  <si>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</si>
  <si>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</si>
  <si>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</si>
  <si>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</si>
  <si>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</si>
  <si>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</si>
  <si>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</si>
  <si>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</si>
  <si>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</si>
  <si>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</si>
  <si>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</si>
  <si>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</si>
  <si>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</si>
  <si>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</si>
  <si>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</si>
  <si>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</si>
  <si>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</si>
  <si>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</si>
  <si>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</si>
  <si>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</si>
  <si>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</si>
  <si>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</si>
  <si>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</si>
  <si>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</si>
  <si>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</si>
  <si>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</si>
  <si>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</si>
  <si>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</si>
  <si>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</si>
  <si>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</si>
  <si>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</si>
  <si>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</si>
  <si>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</si>
  <si>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</si>
  <si>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</si>
  <si>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</si>
  <si>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</si>
  <si>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</si>
  <si>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</si>
  <si>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</si>
  <si>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</si>
  <si>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</si>
  <si>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</si>
  <si>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</si>
  <si>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</si>
  <si>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</si>
  <si>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</si>
  <si>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</si>
  <si>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</si>
  <si>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</si>
  <si>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</si>
  <si>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</si>
  <si>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</si>
  <si>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</si>
  <si>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</si>
  <si>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</si>
  <si>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</si>
  <si>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</si>
  <si>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</si>
  <si>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</si>
  <si>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</si>
  <si>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</si>
  <si>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</si>
  <si>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</si>
  <si>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</si>
  <si>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</si>
  <si>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</si>
  <si>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</si>
  <si>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</si>
  <si>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</si>
  <si>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</si>
  <si>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</si>
  <si>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</si>
  <si>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</si>
  <si>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</si>
  <si>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</si>
  <si>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</si>
  <si>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</si>
  <si>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</si>
  <si>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</si>
  <si>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</si>
  <si>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</si>
  <si>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</si>
  <si>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</si>
  <si>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</si>
  <si>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</si>
  <si>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</si>
  <si>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</si>
  <si>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</si>
  <si>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</si>
  <si>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</si>
  <si>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</si>
  <si>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</si>
  <si>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</si>
  <si>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</si>
  <si>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</si>
  <si>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</si>
  <si>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</si>
  <si>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</si>
  <si>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</si>
  <si>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</si>
  <si>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</si>
  <si>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</si>
  <si>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</si>
  <si>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</si>
  <si>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</si>
  <si>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</si>
  <si>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</si>
  <si>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</si>
  <si>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</si>
  <si>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</si>
  <si>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</si>
  <si>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</si>
  <si>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</si>
  <si>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</si>
  <si>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</si>
  <si>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</si>
  <si>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</si>
  <si>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</si>
  <si>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</si>
  <si>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</si>
  <si>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</si>
  <si>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</si>
  <si>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</si>
  <si>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</si>
  <si>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</si>
  <si>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</si>
  <si>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</si>
  <si>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</si>
  <si>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</si>
  <si>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</si>
  <si>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</si>
  <si>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</si>
  <si>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</si>
  <si>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</si>
  <si>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</si>
  <si>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</si>
  <si>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</si>
  <si>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</si>
  <si>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</si>
  <si>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</si>
  <si>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</si>
  <si>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</si>
  <si>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</si>
  <si>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</si>
  <si>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</si>
  <si>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</si>
  <si>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</si>
  <si>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</si>
  <si>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</si>
  <si>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</si>
  <si>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</si>
  <si>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</si>
  <si>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</si>
  <si>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</si>
  <si>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</si>
  <si>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</si>
  <si>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</si>
  <si>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</si>
  <si>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</si>
  <si>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</si>
  <si>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</si>
  <si>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</si>
  <si>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</si>
  <si>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</si>
  <si>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</si>
  <si>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</si>
  <si>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</si>
  <si>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</si>
  <si>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</si>
  <si>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</si>
  <si>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</si>
  <si>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</si>
  <si>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</si>
  <si>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</si>
  <si>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</si>
  <si>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</si>
  <si>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</si>
  <si>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</si>
  <si>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</si>
  <si>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</si>
  <si>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</si>
  <si>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</si>
  <si>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</si>
  <si>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</si>
  <si>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</si>
  <si>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</si>
  <si>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</si>
  <si>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</si>
  <si>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</si>
  <si>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</si>
  <si>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</si>
  <si>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</si>
  <si>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</si>
  <si>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</si>
  <si>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</si>
  <si>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</si>
  <si>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</si>
  <si>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</si>
  <si>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</si>
  <si>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</si>
  <si>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</si>
  <si>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</si>
  <si>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</si>
  <si>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</si>
  <si>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</si>
  <si>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</si>
  <si>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</si>
  <si>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</si>
  <si>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</si>
  <si>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</si>
  <si>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</si>
  <si>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</si>
  <si>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</si>
  <si>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</si>
  <si>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</si>
  <si>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</si>
  <si>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</si>
  <si>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</si>
  <si>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</si>
  <si>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</si>
  <si>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</si>
  <si>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</si>
  <si>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</si>
  <si>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</si>
  <si>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</si>
  <si>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</si>
  <si>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</si>
  <si>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</si>
  <si>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</si>
  <si>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</si>
  <si>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</si>
  <si>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</si>
  <si>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</si>
  <si>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</si>
  <si>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</si>
  <si>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</si>
  <si>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</si>
  <si>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</si>
  <si>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</si>
  <si>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</si>
  <si>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</si>
  <si>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</si>
  <si>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</si>
  <si>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</si>
  <si>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</si>
  <si>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</si>
  <si>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</si>
  <si>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</si>
  <si>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</si>
  <si>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</si>
  <si>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</si>
  <si>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</si>
  <si>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</si>
  <si>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</si>
  <si>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</si>
  <si>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</si>
  <si>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</si>
  <si>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</si>
  <si>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</si>
  <si>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</si>
  <si>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</si>
  <si>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</si>
  <si>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</si>
  <si>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</si>
  <si>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</si>
  <si>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</si>
  <si>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</si>
  <si>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</si>
  <si>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</si>
  <si>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</si>
  <si>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</si>
  <si>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</si>
  <si>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</si>
  <si>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</si>
  <si>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</si>
  <si>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</si>
  <si>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</si>
  <si>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</si>
  <si>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</si>
  <si>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</si>
  <si>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</si>
  <si>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</si>
  <si>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</si>
  <si>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</si>
  <si>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</si>
  <si>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</si>
  <si>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</si>
  <si>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</si>
  <si>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</si>
  <si>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</si>
  <si>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</si>
  <si>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</si>
  <si>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</si>
  <si>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</si>
  <si>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</si>
  <si>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</si>
  <si>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</si>
  <si>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</si>
  <si>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</si>
  <si>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</si>
  <si>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</si>
  <si>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</si>
  <si>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</si>
  <si>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</si>
  <si>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</si>
  <si>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</si>
  <si>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</si>
  <si>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</si>
  <si>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</si>
  <si>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</si>
  <si>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</si>
  <si>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</si>
  <si>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</si>
  <si>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</si>
  <si>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</si>
  <si>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</si>
  <si>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</si>
  <si>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</si>
  <si>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</si>
  <si>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</si>
  <si>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</si>
  <si>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</si>
  <si>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</si>
  <si>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</si>
  <si>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</si>
  <si>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</si>
  <si>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</si>
  <si>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</si>
  <si>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</si>
  <si>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</si>
  <si>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</si>
  <si>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</si>
  <si>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</si>
  <si>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</si>
  <si>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</si>
  <si>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</si>
  <si>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</si>
  <si>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</si>
  <si>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</si>
  <si>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</si>
  <si>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</si>
  <si>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</si>
  <si>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</si>
  <si>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</si>
  <si>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</si>
  <si>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</si>
  <si>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</si>
  <si>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</si>
  <si>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</si>
  <si>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</si>
  <si>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</si>
  <si>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</si>
  <si>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</si>
  <si>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</si>
  <si>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</si>
  <si>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</si>
  <si>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</si>
  <si>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</si>
  <si>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</si>
  <si>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</si>
  <si>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</si>
  <si>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</si>
  <si>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</si>
  <si>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</si>
  <si>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</si>
  <si>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</si>
  <si>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</si>
  <si>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</si>
  <si>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</si>
  <si>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</si>
  <si>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</si>
  <si>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</si>
  <si>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</si>
  <si>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</si>
  <si>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</si>
  <si>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</si>
  <si>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</si>
  <si>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</si>
  <si>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</si>
  <si>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</si>
  <si>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</si>
  <si>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</si>
  <si>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</si>
  <si>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</si>
  <si>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</si>
  <si>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</si>
  <si>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</si>
  <si>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</si>
  <si>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</si>
  <si>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</si>
  <si>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</si>
  <si>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</si>
  <si>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</si>
  <si>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</si>
  <si>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</si>
  <si>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</si>
  <si>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</si>
  <si>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</si>
  <si>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</si>
  <si>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</si>
  <si>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</si>
  <si>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</si>
  <si>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</si>
  <si>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</si>
  <si>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</si>
  <si>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</si>
  <si>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</si>
  <si>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</si>
  <si>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</si>
  <si>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</si>
  <si>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</si>
  <si>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</si>
  <si>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</si>
  <si>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</si>
  <si>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</si>
  <si>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</si>
  <si>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</si>
  <si>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</si>
  <si>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</si>
  <si>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</si>
  <si>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</si>
  <si>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</si>
  <si>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</si>
  <si>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</si>
  <si>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</si>
  <si>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</si>
  <si>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</si>
  <si>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</si>
  <si>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</si>
  <si>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</si>
  <si>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</si>
  <si>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</si>
  <si>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</si>
  <si>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</si>
  <si>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</si>
  <si>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</si>
  <si>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</si>
  <si>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</si>
  <si>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</si>
  <si>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</si>
  <si>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</si>
  <si>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</si>
  <si>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</si>
  <si>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</si>
  <si>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</si>
  <si>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</si>
  <si>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</si>
  <si>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</si>
  <si>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</si>
  <si>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</si>
  <si>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</si>
  <si>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</si>
  <si>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</si>
  <si>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</si>
  <si>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</si>
  <si>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</si>
  <si>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</si>
  <si>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</si>
  <si>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</si>
  <si>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</si>
  <si>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</si>
  <si>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</si>
  <si>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</si>
  <si>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</si>
  <si>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</si>
  <si>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</si>
  <si>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</si>
  <si>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</si>
  <si>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</si>
  <si>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</si>
  <si>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</si>
  <si>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</si>
  <si>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</si>
  <si>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</si>
  <si>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</si>
  <si>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</si>
  <si>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</si>
  <si>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</si>
  <si>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</si>
  <si>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</si>
  <si>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</si>
  <si>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</si>
  <si>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</si>
  <si>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</si>
  <si>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</si>
  <si>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</si>
  <si>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</si>
  <si>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</si>
  <si>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</si>
  <si>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</si>
  <si>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</si>
  <si>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</si>
  <si>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</si>
  <si>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</si>
  <si>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</si>
  <si>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</si>
  <si>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</si>
  <si>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</si>
  <si>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</si>
  <si>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</si>
  <si>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</si>
  <si>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</si>
  <si>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</si>
  <si>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</si>
  <si>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</si>
  <si>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</si>
  <si>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</si>
  <si>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</si>
  <si>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</si>
  <si>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</si>
  <si>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</si>
  <si>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</si>
  <si>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</si>
  <si>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</si>
  <si>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</si>
  <si>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</si>
  <si>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</si>
  <si>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</si>
  <si>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</si>
  <si>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</si>
  <si>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</si>
  <si>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</si>
  <si>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</si>
  <si>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</si>
  <si>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</si>
  <si>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</si>
  <si>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</si>
  <si>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</si>
  <si>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</si>
  <si>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</si>
  <si>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</si>
  <si>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</si>
  <si>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</si>
  <si>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</si>
  <si>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</si>
  <si>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</si>
  <si>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</si>
  <si>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</si>
  <si>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</si>
  <si>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</si>
  <si>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</si>
  <si>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</si>
  <si>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</si>
  <si>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</si>
  <si>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</si>
  <si>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</si>
  <si>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</si>
  <si>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</si>
  <si>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</si>
  <si>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</si>
  <si>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</si>
  <si>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</si>
  <si>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</si>
  <si>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</si>
  <si>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</si>
  <si>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</si>
  <si>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</si>
  <si>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</si>
  <si>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</si>
  <si>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</si>
  <si>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</si>
  <si>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</si>
  <si>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</si>
  <si>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</si>
  <si>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</si>
  <si>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</si>
  <si>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</si>
  <si>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</si>
  <si>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</si>
  <si>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</si>
  <si>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</si>
  <si>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</si>
  <si>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</si>
  <si>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</si>
  <si>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</si>
  <si>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</si>
  <si>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</si>
  <si>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</si>
  <si>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</si>
  <si>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</si>
  <si>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</si>
  <si>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</si>
  <si>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</si>
  <si>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</si>
  <si>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</si>
  <si>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</si>
  <si>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</si>
  <si>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</si>
  <si>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</si>
  <si>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</si>
  <si>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</si>
  <si>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</si>
  <si>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</si>
  <si>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</si>
  <si>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</si>
  <si>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</si>
  <si>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</si>
  <si>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</si>
  <si>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</si>
  <si>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</si>
  <si>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</si>
  <si>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</si>
  <si>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</si>
  <si>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</si>
  <si>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</si>
  <si>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</si>
  <si>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</si>
  <si>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</si>
  <si>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</si>
  <si>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</si>
  <si>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</si>
  <si>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</si>
  <si>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</si>
  <si>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</si>
  <si>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</si>
  <si>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</si>
  <si>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</si>
  <si>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</si>
  <si>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</si>
  <si>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</si>
  <si>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</si>
  <si>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</si>
  <si>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</si>
  <si>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</si>
  <si>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</si>
  <si>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</si>
  <si>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</si>
  <si>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</si>
  <si>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</si>
  <si>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</si>
  <si>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</si>
  <si>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</si>
  <si>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</si>
  <si>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</si>
  <si>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</si>
  <si>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</si>
  <si>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</si>
  <si>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</si>
  <si>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</si>
  <si>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</si>
  <si>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</si>
  <si>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</si>
  <si>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</si>
  <si>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</si>
  <si>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</si>
  <si>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</si>
  <si>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</si>
  <si>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</si>
  <si>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</si>
  <si>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</si>
  <si>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</si>
  <si>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</si>
  <si>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</si>
  <si>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</si>
  <si>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</si>
  <si>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</si>
  <si>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</si>
  <si>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</si>
  <si>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</si>
  <si>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</si>
  <si>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</si>
  <si>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</si>
  <si>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</si>
  <si>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</si>
  <si>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</si>
  <si>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</si>
  <si>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</si>
  <si>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</si>
  <si>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</si>
  <si>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</si>
  <si>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</si>
  <si>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</si>
  <si>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</si>
  <si>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</si>
  <si>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</si>
  <si>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</si>
  <si>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</si>
  <si>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</si>
  <si>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</si>
  <si>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</si>
  <si>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</si>
  <si>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</si>
  <si>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</si>
  <si>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</si>
  <si>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</si>
  <si>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</si>
  <si>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</si>
  <si>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</si>
  <si>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</si>
  <si>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</si>
  <si>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</si>
  <si>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</si>
  <si>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</si>
  <si>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</si>
  <si>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</si>
  <si>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</si>
  <si>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</si>
  <si>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</si>
  <si>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</si>
  <si>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</si>
  <si>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</si>
  <si>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</si>
  <si>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</si>
  <si>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</si>
  <si>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</si>
  <si>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</si>
  <si>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</si>
  <si>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</si>
  <si>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</si>
  <si>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</si>
  <si>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</si>
  <si>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</si>
  <si>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</si>
  <si>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</si>
  <si>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</si>
  <si>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</si>
  <si>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</si>
  <si>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</si>
  <si>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</si>
  <si>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</si>
  <si>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</si>
  <si>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</si>
  <si>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</si>
  <si>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</si>
  <si>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</si>
  <si>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</si>
  <si>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</si>
  <si>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</si>
  <si>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</si>
  <si>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</si>
  <si>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</si>
  <si>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</si>
  <si>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</si>
  <si>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</si>
  <si>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</si>
  <si>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</si>
  <si>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</si>
  <si>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</si>
  <si>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</si>
  <si>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</si>
  <si>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</si>
  <si>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</si>
  <si>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</si>
  <si>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</si>
  <si>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</si>
  <si>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</si>
  <si>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</si>
  <si>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</si>
  <si>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</si>
  <si>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</si>
  <si>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</si>
  <si>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</si>
  <si>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</si>
  <si>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</si>
  <si>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</si>
  <si>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</si>
  <si>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</si>
  <si>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</si>
  <si>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</si>
  <si>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</si>
  <si>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</si>
  <si>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</si>
  <si>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</si>
  <si>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</si>
  <si>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</si>
  <si>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</si>
  <si>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</si>
  <si>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</si>
  <si>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</si>
  <si>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</si>
  <si>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</si>
  <si>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</si>
  <si>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</si>
  <si>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</si>
  <si>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</si>
  <si>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</si>
  <si>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</si>
  <si>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</si>
  <si>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</si>
  <si>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</si>
  <si>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</si>
  <si>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</si>
  <si>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</si>
  <si>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</si>
  <si>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</si>
  <si>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</si>
  <si>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</si>
  <si>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</si>
  <si>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</si>
  <si>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</si>
  <si>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</si>
  <si>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</si>
  <si>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</si>
  <si>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</si>
  <si>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</si>
  <si>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</si>
  <si>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</si>
  <si>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</si>
  <si>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</si>
  <si>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</si>
  <si>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</si>
  <si>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</si>
  <si>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</si>
  <si>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</si>
  <si>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</si>
  <si>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</si>
  <si>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</si>
  <si>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</si>
  <si>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</si>
  <si>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</si>
  <si>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</si>
  <si>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</si>
  <si>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</si>
  <si>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</si>
  <si>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</si>
  <si>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</si>
  <si>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</si>
  <si>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</si>
  <si>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</si>
  <si>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</si>
  <si>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</si>
  <si>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</si>
  <si>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</si>
  <si>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</si>
  <si>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</si>
  <si>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</si>
  <si>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</si>
  <si>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</si>
  <si>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</si>
  <si>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</si>
  <si>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</si>
  <si>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</si>
  <si>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</si>
  <si>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</si>
  <si>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</si>
  <si>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</si>
  <si>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</si>
  <si>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</si>
  <si>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</si>
  <si>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</si>
  <si>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</si>
  <si>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</si>
  <si>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</si>
  <si>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</si>
  <si>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</si>
  <si>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</si>
  <si>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</si>
  <si>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</si>
  <si>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</si>
  <si>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</si>
  <si>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</si>
  <si>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</si>
  <si>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</si>
  <si>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</si>
  <si>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</si>
  <si>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</si>
  <si>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</si>
  <si>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</si>
  <si>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</si>
  <si>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</si>
  <si>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</si>
  <si>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</si>
  <si>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</si>
  <si>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</si>
  <si>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</si>
  <si>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</si>
  <si>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</si>
  <si>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</si>
  <si>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</si>
  <si>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</si>
  <si>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</si>
  <si>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</si>
  <si>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</si>
  <si>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</si>
  <si>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</si>
  <si>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</si>
  <si>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</si>
  <si>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</si>
  <si>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</si>
  <si>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</si>
  <si>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</si>
  <si>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</si>
  <si>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</si>
  <si>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</si>
  <si>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</si>
  <si>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</si>
  <si>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</si>
  <si>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</si>
  <si>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</si>
  <si>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</si>
  <si>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</si>
  <si>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</si>
  <si>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</si>
  <si>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</si>
  <si>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</si>
  <si>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</si>
  <si>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</si>
  <si>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</si>
  <si>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</si>
  <si>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</si>
  <si>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</si>
  <si>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</si>
  <si>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</si>
  <si>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</si>
  <si>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</si>
  <si>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</si>
  <si>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</si>
  <si>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</si>
  <si>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</si>
  <si>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</si>
  <si>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</si>
  <si>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</si>
  <si>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</si>
  <si>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</si>
  <si>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</si>
  <si>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</si>
  <si>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</si>
  <si>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</si>
  <si>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</si>
  <si>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</si>
  <si>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</si>
  <si>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</si>
  <si>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</si>
  <si>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</si>
  <si>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</si>
  <si>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</si>
  <si>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</si>
  <si>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</si>
  <si>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</si>
  <si>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</si>
  <si>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</si>
  <si>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</si>
  <si>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</si>
  <si>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</si>
  <si>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</si>
  <si>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</si>
  <si>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</si>
  <si>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</si>
  <si>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</si>
  <si>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</si>
  <si>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</si>
  <si>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</si>
  <si>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</si>
  <si>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</si>
  <si>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</si>
  <si>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</si>
  <si>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</si>
  <si>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</si>
  <si>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</si>
  <si>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</si>
  <si>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</si>
  <si>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</si>
  <si>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</si>
  <si>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</si>
  <si>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</si>
  <si>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</si>
  <si>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</si>
  <si>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</si>
  <si>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</si>
  <si>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</si>
  <si>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</si>
  <si>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</si>
  <si>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</si>
  <si>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</si>
  <si>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</si>
  <si>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</si>
  <si>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</si>
  <si>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</si>
  <si>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</si>
  <si>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</si>
  <si>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</si>
  <si>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</si>
  <si>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</si>
  <si>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</si>
  <si>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</si>
  <si>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</si>
  <si>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</si>
  <si>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</si>
  <si>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</si>
  <si>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</si>
  <si>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</si>
  <si>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</si>
  <si>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</si>
  <si>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</si>
  <si>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</si>
  <si>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</si>
  <si>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</si>
  <si>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</si>
  <si>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</si>
  <si>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</si>
  <si>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</si>
  <si>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</si>
  <si>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</si>
  <si>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</si>
  <si>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</si>
  <si>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</si>
  <si>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</si>
  <si>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</si>
  <si>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</si>
  <si>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</si>
  <si>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</si>
  <si>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</si>
  <si>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</si>
  <si>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</si>
  <si>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</si>
  <si>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</si>
  <si>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</si>
  <si>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</si>
  <si>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</si>
  <si>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</si>
  <si>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</si>
  <si>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</si>
  <si>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</si>
  <si>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</si>
  <si>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</si>
  <si>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</si>
  <si>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</si>
  <si>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</si>
  <si>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</si>
  <si>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</si>
  <si>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</si>
  <si>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</si>
  <si>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</si>
  <si>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</si>
  <si>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</si>
  <si>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</si>
  <si>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</si>
  <si>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</si>
  <si>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</si>
  <si>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</si>
  <si>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</si>
  <si>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</si>
  <si>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</si>
  <si>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</si>
  <si>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</si>
  <si>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</si>
  <si>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</si>
  <si>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</si>
  <si>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</si>
  <si>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</si>
  <si>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</si>
  <si>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</si>
  <si>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</si>
  <si>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</si>
  <si>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</si>
  <si>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</si>
  <si>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</si>
  <si>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</si>
  <si>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</si>
  <si>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</si>
  <si>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</si>
  <si>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</si>
  <si>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</si>
  <si>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</si>
  <si>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</si>
  <si>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</si>
  <si>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</si>
  <si>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</si>
  <si>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</si>
  <si>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</si>
  <si>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</si>
  <si>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</si>
  <si>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</si>
  <si>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</si>
  <si>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</si>
  <si>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</si>
  <si>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</si>
  <si>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</si>
  <si>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</si>
  <si>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</si>
  <si>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</si>
  <si>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</si>
  <si>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</si>
  <si>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</si>
  <si>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</si>
  <si>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</si>
  <si>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</si>
  <si>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</si>
  <si>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</si>
  <si>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</si>
  <si>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</si>
  <si>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</si>
  <si>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</si>
  <si>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</si>
  <si>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</si>
  <si>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</si>
  <si>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</si>
  <si>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</si>
  <si>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</si>
  <si>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</si>
  <si>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</si>
  <si>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</si>
  <si>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</si>
  <si>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</si>
  <si>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</si>
  <si>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</si>
  <si>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</si>
  <si>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</si>
  <si>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</si>
  <si>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</si>
  <si>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</si>
  <si>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</si>
  <si>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</si>
  <si>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</si>
  <si>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</si>
  <si>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</si>
  <si>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</si>
  <si>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</si>
  <si>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</si>
  <si>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</si>
  <si>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</si>
  <si>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</si>
  <si>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</si>
  <si>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</si>
  <si>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</si>
  <si>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</si>
  <si>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</si>
  <si>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</si>
  <si>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</si>
  <si>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</si>
  <si>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</si>
  <si>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</si>
  <si>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</si>
  <si>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</si>
  <si>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</si>
  <si>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</si>
  <si>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</si>
  <si>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</si>
  <si>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</si>
  <si>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</si>
  <si>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</si>
  <si>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</si>
  <si>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</si>
  <si>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</si>
  <si>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</si>
  <si>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</si>
  <si>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</si>
  <si>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</si>
  <si>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</si>
  <si>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</si>
  <si>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</si>
  <si>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</si>
  <si>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</si>
  <si>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</si>
  <si>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</si>
  <si>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</si>
  <si>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</si>
  <si>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</si>
  <si>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</si>
  <si>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</si>
  <si>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</si>
  <si>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</si>
  <si>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</si>
  <si>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</si>
  <si>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</si>
  <si>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</si>
  <si>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</si>
  <si>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</si>
  <si>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</si>
  <si>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</si>
  <si>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</si>
  <si>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</si>
  <si>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</si>
  <si>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</si>
  <si>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</si>
  <si>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</si>
  <si>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</si>
  <si>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</si>
  <si>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</si>
  <si>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</si>
  <si>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</si>
  <si>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</si>
  <si>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</si>
  <si>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</si>
  <si>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</si>
  <si>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</si>
  <si>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</si>
  <si>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</si>
  <si>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</si>
  <si>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</si>
  <si>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</si>
  <si>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</si>
  <si>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</si>
  <si>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</si>
  <si>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</si>
  <si>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</si>
  <si>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</si>
  <si>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</si>
  <si>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</si>
  <si>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</si>
  <si>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</si>
  <si>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</si>
  <si>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</si>
  <si>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</si>
  <si>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</si>
  <si>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</si>
  <si>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</si>
  <si>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</si>
  <si>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</si>
  <si>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</si>
  <si>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</si>
  <si>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</si>
  <si>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</si>
  <si>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</si>
  <si>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</si>
  <si>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</si>
  <si>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</si>
  <si>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</si>
  <si>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</si>
  <si>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</si>
  <si>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</si>
  <si>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</si>
  <si>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</si>
  <si>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</si>
  <si>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</si>
  <si>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</si>
  <si>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</si>
  <si>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</si>
  <si>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</si>
  <si>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</si>
  <si>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</si>
  <si>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</si>
  <si>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</si>
  <si>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</si>
  <si>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</si>
  <si>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</si>
  <si>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</si>
  <si>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</si>
  <si>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</si>
  <si>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</si>
  <si>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</si>
  <si>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</si>
  <si>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</si>
  <si>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</si>
  <si>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</si>
  <si>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</si>
  <si>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</si>
  <si>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</si>
  <si>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</si>
  <si>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</si>
  <si>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</si>
  <si>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</si>
  <si>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</si>
  <si>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</si>
  <si>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</si>
  <si>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</si>
  <si>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</si>
  <si>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</si>
  <si>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</si>
  <si>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</si>
  <si>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</si>
  <si>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</si>
  <si>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</si>
  <si>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</si>
  <si>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</si>
  <si>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</si>
  <si>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</si>
  <si>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</si>
  <si>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</si>
  <si>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</si>
  <si>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</si>
  <si>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</si>
  <si>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</si>
  <si>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</si>
  <si>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</si>
  <si>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</si>
  <si>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</si>
  <si>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</si>
  <si>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</si>
  <si>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</si>
  <si>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</si>
  <si>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</si>
  <si>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</si>
  <si>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</si>
  <si>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</si>
  <si>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</si>
  <si>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</si>
  <si>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</si>
  <si>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</si>
  <si>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</si>
  <si>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</si>
  <si>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</si>
  <si>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</si>
  <si>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</si>
  <si>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</si>
  <si>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</si>
  <si>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</si>
  <si>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</si>
  <si>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</si>
  <si>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</si>
  <si>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</si>
  <si>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</si>
  <si>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</si>
  <si>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</si>
  <si>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</si>
  <si>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</si>
  <si>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</si>
  <si>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</si>
  <si>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</si>
  <si>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</si>
  <si>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</si>
  <si>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</si>
  <si>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</si>
  <si>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</si>
  <si>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</si>
  <si>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</si>
  <si>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</si>
  <si>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</si>
  <si>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</si>
  <si>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</si>
  <si>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</si>
  <si>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</si>
  <si>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</si>
  <si>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</si>
  <si>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</si>
  <si>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</si>
  <si>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</si>
  <si>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</si>
  <si>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</si>
  <si>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</si>
  <si>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</si>
  <si>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</si>
  <si>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</si>
  <si>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</si>
  <si>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</si>
  <si>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</si>
  <si>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</si>
  <si>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</si>
  <si>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</si>
  <si>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</si>
  <si>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</si>
  <si>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</si>
  <si>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</si>
  <si>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</si>
  <si>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</si>
  <si>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</si>
  <si>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</si>
  <si>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</si>
  <si>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</si>
  <si>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</si>
  <si>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</si>
  <si>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</si>
  <si>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</si>
  <si>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</si>
  <si>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</si>
  <si>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</si>
  <si>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</si>
  <si>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</si>
  <si>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</si>
  <si>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</si>
  <si>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</si>
  <si>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</si>
  <si>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</si>
  <si>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</si>
  <si>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</si>
  <si>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</si>
  <si>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</si>
  <si>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</si>
  <si>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</si>
  <si>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</si>
  <si>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</si>
  <si>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</si>
  <si>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</si>
  <si>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</si>
  <si>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</si>
  <si>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</si>
  <si>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</si>
  <si>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</si>
  <si>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</si>
  <si>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</si>
  <si>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</si>
  <si>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</si>
  <si>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</si>
  <si>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</si>
  <si>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</si>
  <si>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</si>
  <si>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</si>
  <si>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</si>
  <si>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</si>
  <si>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</si>
  <si>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</si>
  <si>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</si>
  <si>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</si>
  <si>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</si>
  <si>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</si>
  <si>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</si>
  <si>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</si>
  <si>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</si>
  <si>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</si>
  <si>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</si>
  <si>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</si>
  <si>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</si>
  <si>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</si>
  <si>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</si>
  <si>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</si>
  <si>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</si>
  <si>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</si>
  <si>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</si>
  <si>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</si>
  <si>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</si>
  <si>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</si>
  <si>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</si>
  <si>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</si>
  <si>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</si>
  <si>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</si>
  <si>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</si>
  <si>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</si>
  <si>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</si>
  <si>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</si>
  <si>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</si>
  <si>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</si>
  <si>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</si>
  <si>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</si>
  <si>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</si>
  <si>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</si>
  <si>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</si>
  <si>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</si>
  <si>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</si>
  <si>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</si>
  <si>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</si>
  <si>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</si>
  <si>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</si>
  <si>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</si>
  <si>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</si>
  <si>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</si>
  <si>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</si>
  <si>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</si>
  <si>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</si>
  <si>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</si>
  <si>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</si>
  <si>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</si>
  <si>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</si>
  <si>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</si>
  <si>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</si>
  <si>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</si>
  <si>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</si>
  <si>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</si>
  <si>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</si>
  <si>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</si>
  <si>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</si>
  <si>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</si>
  <si>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</si>
  <si>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</si>
  <si>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</si>
  <si>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</si>
  <si>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</si>
  <si>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</si>
  <si>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</si>
  <si>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</si>
  <si>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</si>
  <si>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</si>
  <si>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</si>
  <si>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</si>
  <si>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</si>
  <si>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</si>
  <si>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</si>
  <si>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</si>
  <si>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</si>
  <si>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</si>
  <si>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</si>
  <si>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</si>
  <si>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</si>
  <si>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</si>
  <si>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</si>
  <si>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</si>
  <si>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</si>
  <si>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</si>
  <si>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</si>
  <si>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</si>
  <si>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</si>
  <si>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</si>
  <si>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</si>
  <si>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</si>
  <si>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</si>
  <si>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</si>
  <si>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</si>
  <si>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</si>
  <si>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</si>
  <si>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</si>
  <si>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</si>
  <si>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</si>
  <si>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</si>
  <si>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</si>
  <si>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</si>
  <si>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</si>
  <si>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</si>
  <si>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</si>
  <si>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</si>
  <si>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</si>
  <si>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</si>
  <si>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</si>
  <si>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</si>
  <si>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</si>
  <si>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</si>
  <si>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</si>
  <si>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</si>
  <si>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</si>
  <si>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</si>
  <si>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</si>
  <si>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</si>
  <si>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</si>
  <si>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</si>
  <si>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</si>
  <si>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</si>
  <si>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</si>
  <si>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</si>
  <si>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</si>
  <si>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</si>
  <si>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</si>
  <si>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</si>
  <si>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</si>
  <si>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</si>
  <si>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</si>
  <si>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</si>
  <si>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</si>
  <si>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</si>
  <si>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</si>
  <si>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</si>
  <si>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</si>
  <si>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</si>
  <si>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</si>
  <si>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</si>
  <si>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</si>
  <si>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</si>
  <si>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</si>
  <si>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</si>
  <si>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</si>
  <si>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</si>
  <si>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</si>
  <si>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</si>
  <si>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</si>
  <si>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</si>
  <si>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</si>
  <si>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</si>
  <si>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</si>
  <si>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</si>
  <si>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</si>
  <si>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</si>
  <si>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</si>
  <si>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</si>
  <si>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</si>
  <si>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</si>
  <si>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</si>
  <si>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</si>
  <si>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</si>
  <si>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</si>
  <si>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</si>
  <si>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</si>
  <si>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</si>
  <si>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</si>
  <si>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</si>
  <si>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</si>
  <si>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</si>
  <si>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</si>
  <si>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</si>
  <si>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</si>
  <si>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</si>
  <si>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</si>
  <si>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</si>
  <si>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</si>
  <si>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</si>
  <si>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</si>
  <si>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</si>
  <si>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</si>
  <si>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</si>
  <si>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</si>
  <si>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</si>
  <si>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</si>
  <si>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</si>
  <si>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</si>
  <si>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</si>
  <si>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</si>
  <si>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</si>
  <si>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</si>
  <si>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</si>
  <si>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</si>
  <si>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</si>
  <si>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</si>
  <si>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</si>
  <si>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</si>
  <si>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</si>
  <si>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</si>
  <si>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</si>
  <si>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</si>
  <si>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</si>
  <si>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</si>
  <si>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</si>
  <si>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</si>
  <si>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</si>
  <si>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</si>
  <si>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</si>
  <si>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</si>
  <si>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</si>
  <si>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</si>
  <si>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</si>
  <si>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</si>
  <si>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</si>
  <si>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</si>
  <si>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</si>
  <si>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</si>
  <si>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</si>
  <si>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</si>
  <si>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</si>
  <si>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</si>
  <si>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</si>
  <si>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</si>
  <si>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</si>
  <si>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</si>
  <si>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</si>
  <si>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</si>
  <si>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</si>
  <si>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</si>
  <si>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</si>
  <si>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</si>
  <si>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</si>
  <si>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</si>
  <si>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</si>
  <si>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</si>
  <si>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</si>
  <si>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</si>
  <si>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</si>
  <si>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</si>
  <si>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</si>
  <si>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</si>
  <si>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</si>
  <si>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</si>
  <si>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</si>
  <si>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</si>
  <si>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</si>
  <si>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</si>
  <si>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</si>
  <si>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</si>
  <si>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</si>
  <si>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</si>
  <si>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</si>
  <si>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</si>
  <si>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</si>
  <si>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</si>
  <si>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</si>
  <si>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</si>
  <si>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</si>
  <si>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</si>
  <si>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</si>
  <si>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</si>
  <si>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</si>
  <si>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</si>
  <si>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</si>
  <si>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</si>
  <si>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</si>
  <si>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</si>
  <si>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</si>
  <si>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</si>
  <si>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</si>
  <si>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</si>
  <si>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</si>
  <si>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</si>
  <si>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</si>
  <si>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</si>
  <si>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</si>
  <si>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</si>
  <si>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</si>
  <si>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</si>
  <si>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</si>
  <si>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</si>
  <si>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</si>
  <si>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</si>
  <si>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</si>
  <si>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</si>
  <si>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</si>
  <si>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</si>
  <si>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</si>
  <si>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</si>
  <si>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</si>
  <si>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</si>
  <si>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</si>
  <si>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</si>
  <si>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</si>
  <si>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</si>
  <si>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</si>
  <si>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</si>
  <si>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</si>
  <si>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</si>
  <si>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</si>
  <si>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</si>
  <si>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</si>
  <si>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</si>
  <si>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</si>
  <si>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</si>
  <si>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</si>
  <si>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</si>
  <si>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</si>
  <si>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</si>
  <si>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</si>
  <si>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</si>
  <si>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</si>
  <si>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</si>
  <si>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</si>
  <si>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</si>
  <si>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</si>
  <si>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</si>
  <si>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</si>
  <si>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</si>
  <si>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</si>
  <si>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</si>
  <si>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</si>
  <si>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</si>
  <si>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</si>
  <si>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</si>
  <si>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</si>
  <si>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</si>
  <si>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</si>
  <si>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</si>
  <si>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</si>
  <si>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</si>
  <si>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</si>
  <si>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</si>
  <si>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</si>
  <si>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</si>
  <si>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</si>
  <si>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</si>
  <si>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</si>
  <si>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</si>
  <si>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</si>
  <si>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</si>
  <si>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</si>
  <si>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</si>
  <si>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</si>
  <si>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</si>
  <si>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</si>
  <si>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</si>
  <si>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</si>
  <si>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</si>
  <si>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</si>
  <si>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</si>
  <si>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</si>
  <si>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</si>
  <si>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</si>
  <si>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</si>
  <si>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</si>
  <si>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</si>
  <si>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</si>
  <si>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</si>
  <si>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</si>
  <si>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</si>
  <si>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</si>
  <si>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</si>
  <si>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</si>
  <si>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</si>
  <si>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</si>
  <si>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</si>
  <si>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</si>
  <si>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</si>
  <si>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</si>
  <si>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</si>
  <si>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</si>
  <si>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</si>
  <si>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</si>
  <si>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</si>
  <si>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</si>
  <si>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</si>
  <si>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</si>
  <si>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</si>
  <si>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</si>
  <si>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</si>
  <si>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</si>
  <si>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</si>
  <si>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</si>
  <si>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</si>
  <si>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</si>
  <si>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</si>
  <si>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</si>
  <si>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</si>
  <si>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</si>
  <si>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</si>
  <si>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</si>
  <si>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</si>
  <si>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</si>
  <si>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</si>
  <si>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</si>
  <si>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</si>
  <si>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</si>
  <si>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</si>
  <si>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</si>
  <si>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</si>
  <si>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</si>
  <si>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</si>
  <si>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</si>
  <si>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</si>
  <si>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</si>
  <si>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</si>
  <si>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</si>
  <si>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</si>
  <si>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</si>
  <si>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</si>
  <si>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</si>
  <si>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</si>
  <si>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</si>
  <si>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</si>
  <si>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</si>
  <si>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</si>
  <si>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</si>
  <si>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</si>
  <si>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</si>
  <si>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</si>
  <si>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</si>
  <si>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</si>
  <si>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</si>
  <si>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</si>
  <si>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</si>
  <si>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</si>
  <si>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</si>
  <si>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</si>
  <si>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</si>
  <si>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</si>
  <si>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</si>
  <si>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</si>
  <si>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</si>
  <si>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</si>
  <si>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</si>
  <si>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</si>
  <si>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</si>
  <si>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</si>
  <si>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</si>
  <si>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</si>
  <si>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</si>
  <si>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</si>
  <si>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</si>
  <si>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</si>
  <si>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</si>
  <si>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</si>
  <si>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</si>
  <si>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</si>
  <si>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</si>
  <si>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</si>
  <si>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</si>
  <si>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</si>
  <si>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</si>
  <si>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</si>
  <si>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</si>
  <si>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</si>
  <si>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</si>
  <si>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</si>
  <si>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</si>
  <si>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</si>
  <si>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</si>
  <si>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</si>
  <si>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</si>
  <si>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</si>
  <si>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</si>
  <si>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</si>
  <si>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</si>
  <si>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</si>
  <si>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</si>
  <si>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</si>
  <si>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</si>
  <si>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</si>
  <si>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</si>
  <si>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</si>
  <si>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</si>
  <si>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</si>
  <si>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</si>
  <si>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</si>
  <si>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</si>
  <si>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</si>
  <si>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</si>
  <si>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</si>
  <si>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</si>
  <si>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</si>
  <si>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</si>
  <si>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</si>
  <si>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</si>
  <si>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</si>
  <si>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</si>
  <si>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</si>
  <si>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</si>
  <si>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</si>
  <si>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</si>
  <si>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</si>
  <si>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</si>
  <si>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</si>
  <si>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</si>
  <si>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</si>
  <si>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</si>
  <si>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</si>
  <si>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</si>
  <si>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</si>
  <si>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</si>
  <si>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</si>
  <si>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</si>
  <si>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</si>
  <si>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</si>
  <si>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</si>
  <si>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</si>
  <si>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</si>
  <si>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</si>
  <si>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</si>
  <si>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</si>
  <si>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</si>
  <si>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</si>
  <si>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</si>
  <si>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</si>
  <si>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</si>
  <si>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</si>
  <si>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</si>
  <si>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</si>
  <si>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</si>
  <si>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</si>
  <si>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</si>
  <si>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</si>
  <si>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</si>
  <si>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</si>
  <si>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</si>
  <si>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</si>
  <si>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</si>
  <si>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</si>
  <si>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</si>
  <si>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</si>
  <si>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</si>
  <si>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</si>
  <si>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</si>
  <si>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</si>
  <si>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</si>
  <si>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</si>
  <si>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</si>
  <si>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</si>
  <si>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</si>
  <si>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</si>
  <si>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</si>
  <si>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</si>
  <si>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</si>
  <si>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</si>
  <si>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</si>
  <si>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</si>
  <si>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</si>
  <si>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</si>
  <si>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</si>
  <si>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</si>
  <si>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</si>
  <si>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</si>
  <si>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</si>
  <si>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</si>
  <si>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</si>
  <si>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</si>
  <si>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</si>
  <si>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</si>
  <si>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</si>
  <si>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</si>
  <si>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</si>
  <si>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</si>
  <si>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</si>
  <si>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</si>
  <si>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</si>
  <si>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</si>
  <si>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</si>
  <si>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</si>
  <si>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</si>
  <si>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</si>
  <si>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</si>
  <si>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</si>
  <si>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</si>
  <si>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</si>
  <si>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</si>
  <si>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</si>
  <si>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</si>
  <si>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</si>
  <si>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</si>
  <si>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</si>
  <si>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</si>
  <si>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</si>
  <si>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</si>
  <si>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</si>
  <si>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</si>
  <si>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</si>
  <si>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</si>
  <si>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</si>
  <si>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</si>
  <si>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</si>
  <si>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</si>
  <si>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</si>
  <si>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</si>
  <si>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</si>
  <si>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</si>
  <si>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</si>
  <si>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</si>
  <si>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</si>
  <si>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</si>
  <si>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</si>
  <si>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</si>
  <si>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</si>
  <si>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</si>
  <si>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</si>
  <si>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</si>
  <si>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</si>
  <si>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</si>
  <si>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</si>
  <si>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</si>
  <si>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</si>
  <si>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</si>
  <si>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</si>
  <si>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</si>
  <si>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</si>
  <si>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</si>
  <si>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</si>
  <si>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</si>
  <si>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</si>
  <si>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</si>
  <si>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</si>
  <si>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</si>
  <si>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</si>
  <si>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</si>
  <si>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</si>
  <si>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</si>
  <si>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</si>
  <si>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</si>
  <si>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</si>
  <si>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</si>
  <si>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</si>
  <si>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</si>
  <si>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</si>
  <si>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</si>
  <si>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</si>
  <si>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</si>
  <si>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</si>
  <si>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</si>
  <si>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</si>
  <si>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</si>
  <si>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</si>
  <si>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</si>
  <si>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</si>
  <si>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</si>
  <si>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</si>
  <si>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</si>
  <si>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</si>
  <si>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</si>
  <si>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</si>
  <si>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</si>
  <si>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</si>
  <si>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</si>
  <si>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</si>
  <si>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</si>
  <si>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</si>
  <si>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</si>
  <si>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</si>
  <si>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</si>
  <si>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</si>
  <si>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</si>
  <si>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</si>
  <si>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</si>
  <si>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</si>
  <si>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</si>
  <si>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</si>
  <si>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</si>
  <si>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</si>
  <si>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</si>
  <si>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</si>
  <si>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</si>
  <si>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</si>
  <si>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</si>
  <si>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</si>
  <si>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</si>
  <si>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</si>
  <si>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</si>
  <si>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</si>
  <si>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</si>
  <si>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</si>
  <si>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</si>
  <si>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</si>
  <si>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</si>
  <si>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</si>
  <si>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</si>
  <si>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</si>
  <si>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</si>
  <si>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</si>
  <si>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</si>
  <si>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</si>
  <si>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</si>
  <si>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</si>
  <si>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</si>
  <si>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</si>
  <si>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</si>
  <si>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</si>
  <si>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</si>
  <si>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</si>
  <si>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</si>
  <si>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</si>
  <si>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</si>
  <si>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</si>
  <si>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</si>
  <si>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</si>
  <si>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</si>
  <si>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</si>
  <si>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</si>
  <si>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</si>
  <si>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</si>
  <si>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</si>
  <si>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</si>
  <si>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</si>
  <si>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</si>
  <si>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</si>
  <si>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</si>
  <si>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</si>
  <si>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</si>
  <si>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</si>
  <si>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</si>
  <si>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</si>
  <si>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</si>
  <si>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</si>
  <si>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</si>
  <si>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</si>
  <si>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</si>
  <si>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</si>
  <si>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</si>
  <si>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</si>
  <si>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</si>
  <si>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</si>
  <si>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</si>
  <si>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</si>
  <si>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</si>
  <si>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</si>
  <si>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</si>
  <si>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</si>
  <si>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</si>
  <si>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</si>
  <si>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</si>
  <si>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</si>
  <si>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</si>
  <si>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</si>
  <si>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</si>
  <si>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</si>
  <si>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</si>
  <si>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</si>
  <si>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</si>
  <si>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</si>
  <si>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</si>
  <si>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</si>
  <si>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</si>
  <si>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</si>
  <si>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</si>
  <si>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</si>
  <si>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</si>
  <si>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</si>
  <si>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</si>
  <si>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</si>
  <si>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</si>
  <si>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</si>
  <si>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</si>
  <si>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</si>
  <si>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</si>
  <si>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</si>
  <si>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</si>
  <si>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</si>
  <si>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</si>
  <si>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</si>
  <si>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</si>
  <si>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</si>
  <si>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</si>
  <si>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</si>
  <si>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</si>
  <si>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</si>
  <si>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</si>
  <si>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</si>
  <si>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</si>
  <si>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</si>
  <si>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</si>
  <si>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</si>
  <si>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</si>
  <si>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</si>
  <si>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</si>
  <si>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</si>
  <si>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</si>
  <si>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</si>
  <si>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</si>
  <si>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</si>
  <si>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</si>
  <si>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</si>
  <si>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</si>
  <si>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</si>
  <si>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</si>
  <si>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</si>
  <si>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</si>
  <si>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</si>
  <si>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</si>
  <si>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</si>
  <si>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</si>
  <si>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</si>
  <si>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</si>
  <si>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</si>
  <si>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</si>
  <si>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</si>
  <si>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</si>
  <si>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</si>
  <si>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</si>
  <si>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</si>
  <si>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</si>
  <si>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</si>
  <si>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</si>
  <si>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</si>
  <si>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</si>
  <si>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</si>
  <si>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</si>
  <si>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</si>
  <si>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</si>
  <si>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</si>
  <si>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</si>
  <si>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</si>
  <si>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</si>
  <si>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</si>
  <si>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</si>
  <si>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</si>
  <si>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</si>
  <si>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</si>
  <si>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</si>
  <si>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</si>
  <si>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</si>
  <si>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</si>
  <si>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</si>
  <si>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</si>
  <si>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</si>
  <si>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</si>
  <si>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</si>
  <si>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</si>
  <si>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</si>
  <si>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</si>
  <si>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</si>
  <si>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</si>
  <si>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</si>
  <si>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</si>
  <si>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</si>
  <si>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</si>
  <si>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</si>
  <si>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</si>
  <si>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</si>
  <si>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</si>
  <si>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</si>
  <si>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</si>
  <si>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</si>
  <si>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</si>
  <si>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</si>
  <si>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</si>
  <si>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</si>
  <si>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</si>
  <si>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</si>
  <si>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</si>
  <si>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</si>
  <si>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</si>
  <si>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</si>
  <si>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</si>
  <si>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</si>
  <si>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</si>
  <si>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</si>
  <si>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</si>
  <si>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</si>
  <si>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</si>
  <si>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</si>
  <si>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</si>
  <si>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</si>
  <si>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</si>
  <si>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</si>
  <si>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</si>
  <si>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</si>
  <si>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</si>
  <si>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</si>
  <si>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</si>
  <si>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</si>
  <si>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</si>
  <si>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</si>
  <si>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</si>
  <si>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</si>
  <si>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</si>
  <si>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</si>
  <si>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</si>
  <si>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</si>
  <si>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</si>
  <si>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</si>
  <si>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</si>
  <si>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</si>
  <si>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</si>
  <si>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</si>
  <si>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</si>
  <si>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</si>
  <si>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</si>
  <si>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</si>
  <si>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</si>
  <si>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</si>
  <si>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</si>
  <si>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</si>
  <si>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</si>
  <si>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</si>
  <si>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</si>
  <si>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</si>
  <si>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</si>
  <si>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</si>
  <si>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</si>
  <si>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</si>
  <si>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</si>
  <si>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</si>
  <si>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</si>
  <si>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</si>
  <si>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</si>
  <si>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</si>
  <si>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</si>
  <si>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</si>
  <si>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</si>
  <si>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</si>
  <si>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</si>
  <si>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</si>
  <si>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</si>
  <si>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</si>
  <si>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</si>
  <si>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</si>
  <si>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</si>
  <si>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</si>
  <si>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</si>
  <si>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</si>
  <si>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</si>
  <si>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</si>
  <si>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</si>
  <si>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</si>
  <si>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</si>
  <si>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</si>
  <si>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</si>
  <si>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</si>
  <si>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</si>
  <si>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</si>
  <si>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</si>
  <si>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</si>
  <si>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</si>
  <si>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</si>
  <si>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</si>
  <si>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</si>
  <si>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</si>
  <si>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</si>
  <si>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</si>
  <si>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</si>
  <si>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</si>
  <si>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</si>
  <si>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</si>
  <si>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</si>
  <si>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</si>
  <si>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</si>
  <si>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</si>
  <si>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</si>
  <si>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</si>
  <si>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</si>
  <si>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</si>
  <si>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</si>
  <si>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</si>
  <si>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</si>
  <si>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</si>
  <si>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</si>
  <si>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</si>
  <si>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</si>
  <si>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</si>
  <si>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</si>
  <si>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</si>
  <si>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</si>
  <si>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</si>
  <si>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</si>
  <si>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</si>
  <si>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</si>
  <si>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</si>
  <si>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</si>
  <si>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</si>
  <si>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</si>
  <si>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</si>
  <si>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</si>
  <si>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</si>
  <si>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</si>
  <si>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</si>
  <si>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</si>
  <si>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</si>
  <si>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</si>
  <si>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</si>
  <si>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</si>
  <si>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</si>
  <si>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</si>
  <si>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</si>
  <si>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</si>
  <si>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</si>
  <si>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</si>
  <si>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</si>
  <si>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</si>
  <si>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</si>
  <si>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</si>
  <si>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</si>
  <si>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</si>
  <si>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</si>
  <si>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</si>
  <si>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</si>
  <si>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</si>
  <si>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</si>
  <si>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</si>
  <si>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</si>
  <si>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</si>
  <si>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</si>
  <si>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</si>
  <si>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</si>
  <si>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</si>
  <si>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</si>
  <si>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</si>
  <si>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</si>
  <si>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</si>
  <si>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</si>
  <si>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</si>
  <si>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</si>
  <si>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</si>
  <si>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</si>
  <si>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</si>
  <si>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</si>
  <si>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</si>
  <si>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</si>
  <si>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</si>
  <si>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</si>
  <si>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</si>
  <si>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</si>
  <si>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</si>
  <si>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</si>
  <si>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</si>
  <si>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</si>
  <si>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</si>
  <si>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</si>
  <si>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</si>
  <si>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</si>
  <si>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</si>
  <si>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</si>
  <si>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</si>
  <si>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</si>
  <si>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</si>
  <si>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</si>
  <si>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</si>
  <si>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</si>
  <si>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</si>
  <si>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</si>
  <si>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</si>
  <si>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</si>
  <si>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</si>
  <si>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</si>
  <si>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</si>
  <si>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</si>
  <si>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</si>
  <si>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</si>
  <si>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</si>
  <si>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</si>
  <si>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</si>
  <si>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</si>
  <si>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</si>
  <si>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</si>
  <si>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</si>
  <si>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</si>
  <si>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</si>
  <si>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</si>
  <si>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</si>
  <si>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</si>
  <si>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</si>
  <si>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</si>
  <si>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</si>
  <si>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</si>
  <si>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</si>
  <si>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</si>
  <si>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</si>
  <si>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</si>
  <si>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</si>
  <si>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</si>
  <si>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</si>
  <si>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</si>
  <si>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</si>
  <si>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</si>
  <si>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</si>
  <si>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</si>
  <si>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</si>
  <si>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</si>
  <si>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</si>
  <si>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</si>
  <si>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</si>
  <si>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</si>
  <si>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</si>
  <si>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</si>
  <si>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</si>
  <si>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</si>
  <si>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</si>
  <si>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</si>
  <si>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</si>
  <si>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</si>
  <si>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</si>
  <si>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</si>
  <si>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</si>
  <si>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</si>
  <si>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</si>
  <si>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</si>
  <si>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</si>
  <si>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</si>
  <si>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</si>
  <si>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</si>
  <si>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</si>
  <si>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</si>
  <si>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</si>
  <si>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</si>
  <si>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</si>
  <si>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</si>
  <si>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</si>
  <si>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</si>
  <si>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</si>
  <si>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</si>
  <si>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</si>
  <si>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</si>
  <si>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</si>
  <si>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</si>
  <si>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</si>
  <si>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</si>
  <si>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</si>
  <si>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</si>
  <si>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</si>
  <si>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</si>
  <si>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</si>
  <si>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</si>
  <si>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</si>
  <si>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</si>
  <si>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</si>
  <si>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</si>
  <si>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</si>
  <si>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</si>
  <si>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</si>
  <si>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</si>
  <si>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</si>
  <si>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</si>
  <si>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</si>
  <si>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</si>
  <si>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</si>
  <si>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</si>
  <si>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</si>
  <si>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</si>
  <si>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</si>
  <si>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</si>
  <si>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</si>
  <si>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</si>
  <si>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</si>
  <si>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</si>
  <si>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</si>
  <si>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</si>
  <si>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</si>
  <si>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</si>
  <si>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</si>
  <si>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</si>
  <si>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</si>
  <si>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</si>
  <si>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</si>
  <si>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</si>
  <si>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</si>
  <si>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</si>
  <si>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</si>
  <si>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</si>
  <si>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</si>
  <si>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</si>
  <si>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</si>
  <si>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</si>
  <si>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</si>
  <si>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</si>
  <si>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</si>
  <si>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</si>
  <si>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</si>
  <si>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</si>
  <si>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</si>
  <si>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</si>
  <si>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</si>
  <si>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</si>
  <si>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</si>
  <si>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</si>
  <si>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</si>
  <si>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</si>
  <si>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</si>
  <si>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</si>
  <si>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</si>
  <si>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</si>
  <si>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</si>
  <si>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</si>
  <si>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</si>
  <si>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</si>
  <si>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</si>
  <si>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</si>
  <si>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</si>
  <si>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</si>
  <si>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</si>
  <si>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</si>
  <si>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</si>
  <si>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</si>
  <si>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</si>
  <si>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</si>
  <si>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</si>
  <si>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</si>
  <si>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</si>
  <si>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</si>
  <si>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</si>
  <si>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</si>
  <si>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</si>
  <si>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</si>
  <si>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</si>
  <si>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</si>
  <si>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</si>
  <si>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</si>
  <si>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</si>
  <si>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</si>
  <si>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</si>
  <si>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</si>
  <si>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</si>
  <si>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</si>
  <si>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</si>
  <si>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</si>
  <si>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</si>
  <si>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</si>
  <si>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</si>
  <si>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</si>
  <si>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</si>
  <si>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</si>
  <si>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</si>
  <si>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</si>
  <si>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</si>
  <si>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</si>
  <si>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</si>
  <si>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</si>
  <si>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</si>
  <si>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</si>
  <si>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</si>
  <si>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</si>
  <si>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</si>
  <si>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</si>
  <si>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</si>
  <si>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</si>
  <si>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</si>
  <si>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</si>
  <si>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</si>
  <si>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</si>
  <si>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</si>
  <si>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</si>
  <si>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</si>
  <si>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</si>
  <si>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</si>
  <si>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</si>
  <si>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</si>
  <si>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</si>
  <si>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</si>
  <si>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</si>
  <si>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</si>
  <si>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</si>
  <si>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</si>
  <si>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</si>
  <si>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</si>
  <si>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</si>
  <si>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</si>
  <si>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</si>
  <si>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</si>
  <si>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</si>
  <si>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</si>
  <si>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</si>
  <si>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</si>
  <si>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</si>
  <si>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</si>
  <si>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</si>
  <si>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</si>
  <si>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</si>
  <si>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</si>
  <si>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</si>
  <si>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</si>
  <si>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</si>
  <si>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</si>
  <si>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</si>
  <si>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</si>
  <si>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</si>
  <si>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</si>
  <si>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</si>
  <si>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</si>
  <si>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</si>
  <si>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</si>
  <si>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</si>
  <si>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</si>
  <si>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</si>
  <si>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</si>
  <si>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</si>
  <si>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</si>
  <si>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</si>
  <si>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</si>
  <si>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</si>
  <si>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</si>
  <si>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</si>
  <si>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</si>
  <si>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</si>
  <si>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</si>
  <si>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</si>
  <si>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</si>
  <si>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</si>
  <si>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</si>
  <si>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</si>
  <si>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</si>
  <si>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</si>
  <si>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</si>
  <si>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</si>
  <si>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</si>
  <si>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</si>
  <si>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</si>
  <si>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</si>
  <si>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</si>
  <si>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</si>
  <si>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</si>
  <si>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</si>
  <si>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</si>
  <si>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</si>
  <si>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</si>
  <si>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</si>
  <si>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</si>
  <si>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</si>
  <si>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</si>
  <si>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</si>
  <si>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</si>
  <si>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</si>
  <si>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</si>
  <si>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</si>
  <si>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</si>
  <si>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</si>
  <si>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</si>
  <si>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</si>
  <si>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</si>
  <si>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</si>
  <si>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</si>
  <si>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</si>
  <si>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</si>
  <si>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</si>
  <si>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</si>
  <si>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</si>
  <si>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</si>
  <si>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</si>
  <si>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</si>
  <si>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</si>
  <si>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</si>
  <si>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</si>
  <si>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</si>
  <si>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</si>
  <si>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</si>
  <si>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</si>
  <si>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</si>
  <si>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</si>
  <si>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</si>
  <si>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</si>
  <si>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</si>
  <si>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</si>
  <si>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</si>
  <si>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</si>
  <si>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</si>
  <si>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</si>
  <si>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</si>
  <si>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</si>
  <si>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</si>
  <si>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</si>
  <si>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</si>
  <si>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</si>
  <si>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</si>
  <si>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</si>
  <si>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</si>
  <si>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</si>
  <si>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</si>
  <si>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</si>
  <si>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</si>
  <si>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</si>
  <si>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</si>
  <si>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</si>
  <si>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</si>
  <si>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</si>
  <si>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</si>
  <si>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</si>
  <si>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</si>
  <si>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</si>
  <si>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</si>
  <si>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</si>
  <si>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</si>
  <si>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</si>
  <si>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</si>
  <si>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</si>
  <si>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</si>
  <si>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</si>
  <si>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</si>
  <si>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</si>
  <si>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</si>
  <si>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</si>
  <si>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</si>
  <si>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</si>
  <si>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</si>
  <si>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</si>
  <si>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</si>
  <si>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</si>
  <si>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</si>
  <si>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</si>
  <si>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</si>
  <si>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</si>
  <si>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</si>
  <si>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</si>
  <si>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</si>
  <si>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</si>
  <si>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</si>
  <si>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</si>
  <si>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</si>
  <si>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</si>
  <si>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</si>
  <si>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</si>
  <si>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</si>
  <si>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</si>
  <si>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</si>
  <si>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</si>
  <si>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</si>
  <si>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</si>
  <si>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</si>
  <si>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</si>
  <si>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</si>
  <si>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</si>
  <si>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</si>
  <si>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</si>
  <si>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</si>
  <si>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</si>
  <si>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</si>
  <si>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</si>
  <si>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</si>
  <si>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</si>
  <si>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</si>
  <si>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</si>
  <si>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</si>
  <si>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</si>
  <si>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</si>
  <si>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</si>
  <si>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</si>
  <si>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</si>
  <si>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</si>
  <si>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</si>
  <si>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</si>
  <si>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</si>
  <si>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</si>
  <si>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</si>
  <si>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</si>
  <si>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</si>
  <si>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</si>
  <si>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</si>
  <si>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</si>
  <si>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</si>
  <si>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</si>
  <si>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</si>
  <si>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</si>
  <si>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</si>
  <si>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</si>
  <si>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</si>
  <si>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</si>
  <si>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</si>
  <si>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</si>
  <si>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</si>
  <si>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</si>
  <si>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</si>
  <si>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</si>
  <si>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</si>
  <si>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</si>
  <si>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</si>
  <si>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</si>
  <si>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</si>
  <si>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</si>
  <si>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</si>
  <si>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</si>
  <si>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</si>
  <si>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</si>
  <si>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</si>
  <si>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</si>
  <si>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</si>
  <si>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</si>
  <si>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</si>
  <si>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</si>
  <si>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</si>
  <si>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</si>
  <si>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</si>
  <si>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</si>
  <si>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</si>
  <si>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</si>
  <si>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</si>
  <si>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</si>
  <si>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</si>
  <si>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</si>
  <si>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</si>
  <si>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</si>
  <si>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</si>
  <si>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</si>
  <si>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</si>
  <si>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</si>
  <si>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</si>
  <si>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</si>
  <si>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</si>
  <si>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</si>
  <si>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</si>
  <si>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</si>
  <si>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</si>
  <si>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</si>
  <si>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</si>
  <si>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</si>
  <si>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</si>
  <si>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</si>
  <si>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</si>
  <si>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</si>
  <si>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</si>
  <si>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</si>
  <si>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</si>
  <si>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</si>
  <si>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</si>
  <si>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</si>
  <si>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</si>
  <si>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</si>
  <si>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</si>
  <si>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</si>
  <si>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</si>
  <si>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</si>
  <si>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</si>
  <si>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</si>
  <si>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</si>
  <si>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</si>
  <si>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</si>
  <si>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</si>
  <si>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</si>
  <si>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</si>
  <si>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</si>
  <si>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</si>
  <si>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</si>
  <si>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</si>
  <si>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</si>
  <si>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</si>
  <si>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</si>
  <si>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</si>
  <si>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</si>
  <si>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</si>
  <si>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</si>
  <si>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</si>
  <si>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</si>
  <si>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</si>
  <si>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</si>
  <si>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</si>
  <si>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</si>
  <si>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</si>
  <si>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</si>
  <si>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</si>
  <si>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</si>
  <si>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</si>
  <si>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</si>
  <si>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</si>
  <si>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</si>
  <si>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</si>
  <si>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</si>
  <si>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</si>
  <si>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</si>
  <si>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</si>
  <si>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</si>
  <si>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</si>
  <si>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</si>
  <si>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</si>
  <si>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</si>
  <si>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</si>
  <si>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</si>
  <si>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</si>
  <si>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</si>
  <si>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</si>
  <si>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</si>
  <si>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</si>
  <si>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</si>
  <si>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</si>
  <si>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</si>
  <si>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</si>
  <si>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</si>
  <si>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</si>
  <si>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</si>
  <si>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</si>
  <si>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</si>
  <si>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</si>
  <si>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</si>
  <si>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</si>
  <si>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</si>
  <si>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</si>
  <si>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</si>
  <si>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</si>
  <si>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</si>
  <si>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</si>
  <si>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</si>
  <si>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</si>
  <si>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</si>
  <si>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</si>
  <si>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</si>
  <si>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</si>
  <si>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</si>
  <si>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</si>
  <si>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</si>
  <si>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</si>
  <si>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</si>
  <si>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</si>
  <si>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</si>
  <si>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</si>
  <si>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</si>
  <si>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</si>
  <si>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</si>
  <si>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</si>
  <si>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</si>
  <si>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</si>
  <si>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</si>
  <si>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</si>
  <si>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</si>
  <si>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</si>
  <si>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</si>
  <si>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</si>
  <si>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</si>
  <si>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</si>
  <si>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</si>
  <si>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</si>
  <si>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</si>
  <si>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</si>
  <si>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</si>
  <si>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</si>
  <si>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</si>
  <si>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</si>
  <si>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</si>
  <si>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</si>
  <si>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</si>
  <si>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</si>
  <si>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</si>
  <si>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</si>
  <si>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</si>
  <si>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</si>
  <si>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</si>
  <si>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</si>
  <si>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</si>
  <si>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</si>
  <si>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</si>
  <si>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</si>
  <si>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</si>
  <si>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</si>
  <si>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</si>
  <si>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</si>
  <si>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</si>
  <si>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</si>
  <si>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</si>
  <si>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</si>
  <si>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</si>
  <si>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</si>
  <si>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</si>
  <si>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</si>
  <si>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</si>
  <si>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</si>
  <si>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</si>
  <si>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</si>
  <si>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</si>
  <si>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</si>
  <si>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</si>
  <si>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</si>
  <si>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</si>
  <si>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</si>
  <si>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</si>
  <si>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</si>
  <si>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</si>
  <si>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</si>
  <si>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</si>
  <si>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</si>
  <si>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</si>
  <si>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</si>
  <si>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</si>
  <si>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</si>
  <si>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</si>
  <si>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</si>
  <si>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</si>
  <si>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</si>
  <si>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</si>
  <si>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</si>
  <si>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</si>
  <si>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</si>
  <si>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</si>
  <si>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</si>
  <si>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</si>
  <si>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</si>
  <si>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</si>
  <si>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</si>
  <si>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</si>
  <si>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</si>
  <si>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</si>
  <si>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</si>
  <si>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</si>
  <si>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</si>
  <si>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</si>
  <si>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</si>
  <si>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</si>
  <si>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</si>
  <si>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</si>
  <si>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</si>
  <si>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</si>
  <si>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</si>
  <si>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</si>
  <si>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</si>
  <si>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</si>
  <si>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</si>
  <si>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</si>
  <si>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</si>
  <si>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</si>
  <si>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</si>
  <si>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</si>
  <si>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</si>
  <si>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</si>
  <si>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</si>
  <si>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</si>
  <si>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</si>
  <si>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</si>
  <si>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</si>
  <si>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</si>
  <si>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</si>
  <si>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</si>
  <si>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</si>
  <si>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</si>
  <si>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</si>
  <si>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</si>
  <si>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</si>
  <si>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</si>
  <si>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</si>
  <si>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</si>
  <si>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</si>
  <si>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</si>
  <si>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</si>
  <si>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</si>
  <si>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</si>
  <si>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</si>
  <si>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</si>
  <si>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</si>
  <si>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</si>
  <si>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</si>
  <si>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</si>
  <si>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</si>
  <si>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</si>
  <si>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</si>
  <si>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</si>
  <si>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</si>
  <si>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</si>
  <si>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</si>
  <si>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</si>
  <si>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</si>
  <si>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</si>
  <si>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</si>
  <si>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</si>
  <si>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</si>
  <si>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</si>
  <si>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</si>
  <si>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</si>
  <si>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</si>
  <si>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</si>
  <si>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</si>
  <si>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</si>
  <si>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</si>
  <si>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</si>
  <si>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</si>
  <si>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</si>
  <si>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</si>
  <si>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</si>
  <si>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</si>
  <si>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</si>
  <si>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</si>
  <si>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</si>
  <si>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</si>
  <si>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</si>
  <si>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</si>
  <si>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</si>
  <si>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</si>
  <si>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</si>
  <si>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</si>
  <si>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</si>
  <si>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</si>
  <si>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</si>
  <si>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</si>
  <si>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</si>
  <si>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</si>
  <si>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</si>
  <si>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</si>
  <si>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</si>
  <si>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</si>
  <si>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</si>
  <si>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</si>
  <si>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</si>
  <si>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</si>
  <si>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</si>
  <si>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</si>
  <si>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</si>
  <si>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</si>
  <si>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</si>
  <si>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</si>
  <si>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</si>
  <si>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</si>
  <si>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</si>
  <si>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</si>
  <si>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</si>
  <si>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</si>
  <si>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</si>
  <si>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</si>
  <si>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</si>
  <si>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</si>
  <si>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</si>
  <si>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</si>
  <si>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</si>
  <si>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</si>
  <si>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</si>
  <si>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</si>
  <si>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</si>
  <si>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</si>
  <si>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</si>
  <si>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</si>
  <si>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</si>
  <si>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</si>
  <si>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</si>
  <si>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</si>
  <si>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</si>
  <si>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</si>
  <si>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</si>
  <si>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</si>
  <si>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</si>
  <si>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</si>
  <si>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</si>
  <si>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</si>
  <si>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</si>
  <si>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</si>
  <si>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</si>
  <si>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</si>
  <si>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</si>
  <si>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</si>
  <si>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</si>
  <si>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</si>
  <si>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</si>
  <si>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</si>
  <si>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</si>
  <si>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</si>
  <si>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</si>
  <si>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</si>
  <si>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</si>
  <si>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</si>
  <si>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</si>
  <si>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</si>
  <si>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</si>
  <si>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</si>
  <si>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</si>
  <si>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</si>
  <si>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</si>
  <si>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</si>
  <si>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</si>
  <si>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</si>
  <si>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</si>
  <si>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</si>
  <si>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</si>
  <si>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</si>
  <si>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</si>
  <si>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</si>
  <si>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</si>
  <si>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</si>
  <si>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</si>
  <si>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</si>
  <si>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</si>
  <si>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</si>
  <si>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</si>
  <si>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</si>
  <si>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</si>
  <si>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</si>
  <si>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</si>
  <si>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</si>
  <si>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</si>
  <si>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</si>
  <si>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</si>
  <si>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</si>
  <si>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</si>
  <si>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</si>
  <si>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</si>
  <si>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</si>
  <si>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</si>
  <si>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</si>
  <si>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</si>
  <si>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</si>
  <si>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</si>
  <si>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</si>
  <si>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</si>
  <si>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</si>
  <si>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</si>
  <si>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</si>
  <si>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</si>
  <si>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</si>
  <si>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</si>
  <si>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</si>
  <si>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</si>
  <si>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</si>
  <si>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</si>
  <si>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</si>
  <si>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</si>
  <si>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</si>
  <si>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</si>
  <si>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</si>
  <si>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</si>
  <si>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</si>
  <si>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</si>
  <si>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</si>
  <si>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</si>
  <si>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</si>
  <si>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</si>
  <si>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</si>
  <si>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</si>
  <si>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</si>
  <si>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</si>
  <si>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</si>
  <si>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</si>
  <si>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</si>
  <si>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</si>
  <si>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</si>
  <si>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</si>
  <si>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</si>
  <si>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</si>
  <si>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</si>
  <si>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</si>
  <si>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</si>
  <si>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</si>
  <si>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</si>
  <si>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</si>
  <si>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</si>
  <si>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</si>
  <si>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</si>
  <si>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</si>
  <si>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</si>
  <si>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</si>
  <si>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</si>
  <si>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</si>
  <si>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</si>
  <si>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</si>
  <si>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</si>
  <si>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</si>
  <si>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</si>
  <si>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</si>
  <si>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</si>
  <si>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</si>
  <si>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</si>
  <si>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</si>
  <si>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</si>
  <si>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</si>
  <si>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</si>
  <si>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</si>
  <si>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</si>
  <si>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</si>
  <si>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</si>
  <si>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</si>
  <si>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</si>
  <si>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</si>
  <si>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</si>
  <si>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</si>
  <si>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</si>
  <si>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</si>
  <si>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</si>
  <si>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</si>
  <si>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</si>
  <si>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</si>
  <si>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</si>
  <si>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</si>
  <si>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</si>
  <si>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</si>
  <si>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</si>
  <si>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</si>
  <si>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</si>
  <si>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</si>
  <si>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</si>
  <si>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</si>
  <si>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</si>
  <si>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</si>
  <si>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</si>
  <si>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</si>
  <si>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</si>
  <si>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</si>
  <si>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</si>
  <si>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</si>
  <si>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</si>
  <si>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</si>
  <si>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</si>
  <si>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</si>
  <si>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</si>
  <si>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</si>
  <si>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</si>
  <si>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</si>
  <si>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</si>
  <si>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</si>
  <si>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</si>
  <si>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</si>
  <si>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</si>
  <si>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</si>
  <si>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</si>
  <si>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</si>
  <si>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</si>
  <si>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</si>
  <si>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</si>
  <si>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</si>
  <si>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</si>
  <si>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</si>
  <si>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</si>
  <si>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</si>
  <si>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</si>
  <si>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</si>
  <si>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</si>
  <si>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</si>
  <si>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</si>
  <si>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</si>
  <si>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</si>
  <si>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</si>
  <si>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</si>
  <si>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</si>
  <si>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</si>
  <si>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</si>
  <si>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</si>
  <si>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</si>
  <si>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</si>
  <si>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</si>
  <si>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</si>
  <si>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</si>
  <si>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</si>
  <si>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</si>
  <si>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</si>
  <si>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</si>
  <si>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</si>
  <si>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</si>
  <si>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</si>
  <si>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</si>
  <si>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</si>
  <si>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</si>
  <si>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</si>
  <si>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</si>
  <si>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</si>
  <si>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</si>
  <si>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</si>
  <si>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</si>
  <si>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</si>
  <si>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</si>
  <si>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</si>
  <si>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</si>
  <si>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</si>
  <si>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</si>
  <si>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</si>
  <si>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</si>
  <si>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</si>
  <si>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</si>
  <si>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</si>
  <si>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</si>
  <si>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</si>
  <si>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</si>
  <si>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</si>
  <si>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</si>
  <si>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</si>
  <si>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</si>
  <si>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</si>
  <si>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</si>
  <si>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</si>
  <si>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</si>
  <si>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</si>
  <si>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</si>
  <si>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</si>
  <si>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</si>
  <si>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</si>
  <si>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</si>
  <si>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</si>
  <si>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</si>
  <si>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</si>
  <si>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</si>
  <si>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</si>
  <si>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</si>
  <si>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</si>
  <si>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</si>
  <si>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</si>
  <si>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</si>
  <si>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</si>
  <si>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</si>
  <si>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</si>
  <si>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</si>
  <si>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</si>
  <si>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</si>
  <si>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</si>
  <si>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</si>
  <si>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</si>
  <si>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</si>
  <si>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</si>
  <si>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</si>
  <si>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</si>
  <si>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</si>
  <si>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</si>
  <si>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</si>
  <si>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</si>
  <si>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</si>
  <si>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</si>
  <si>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</si>
  <si>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</si>
  <si>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</si>
  <si>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</si>
  <si>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</si>
  <si>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</si>
  <si>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</si>
  <si>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</si>
  <si>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</si>
  <si>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</si>
  <si>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</si>
  <si>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</si>
  <si>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</si>
  <si>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</si>
  <si>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</si>
  <si>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</si>
  <si>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</si>
  <si>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</si>
  <si>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</si>
  <si>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</si>
  <si>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</si>
  <si>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</si>
  <si>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</si>
  <si>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</si>
  <si>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</si>
  <si>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</si>
  <si>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</si>
  <si>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</si>
  <si>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</si>
  <si>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</si>
  <si>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</si>
  <si>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</si>
  <si>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</si>
  <si>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</si>
  <si>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</si>
  <si>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</si>
  <si>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</si>
  <si>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</si>
  <si>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</si>
  <si>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</si>
  <si>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</si>
  <si>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</si>
  <si>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</si>
  <si>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</si>
  <si>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</si>
  <si>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</si>
  <si>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</si>
  <si>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</si>
  <si>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</si>
  <si>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</si>
  <si>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</si>
  <si>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</si>
  <si>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</si>
  <si>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</si>
  <si>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</si>
  <si>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</si>
  <si>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</si>
  <si>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</si>
  <si>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</si>
  <si>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</si>
  <si>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</si>
  <si>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</si>
  <si>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</si>
  <si>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</si>
  <si>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</si>
  <si>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</si>
  <si>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</si>
  <si>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</si>
  <si>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</si>
  <si>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</si>
  <si>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</si>
  <si>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</si>
  <si>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</si>
  <si>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</si>
  <si>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</si>
  <si>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</si>
  <si>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</si>
  <si>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</si>
  <si>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</si>
  <si>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</si>
  <si>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</si>
  <si>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</si>
  <si>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</si>
  <si>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</si>
  <si>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</si>
  <si>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</si>
  <si>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</si>
  <si>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</si>
  <si>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</si>
  <si>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</si>
  <si>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</si>
  <si>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</si>
  <si>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</si>
  <si>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</si>
  <si>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</si>
  <si>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</si>
  <si>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</si>
  <si>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</si>
  <si>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</si>
  <si>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</si>
  <si>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</si>
  <si>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</si>
  <si>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</si>
  <si>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</si>
  <si>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</si>
  <si>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</si>
  <si>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</si>
  <si>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</si>
  <si>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</si>
  <si>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</si>
  <si>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</si>
  <si>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</si>
  <si>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</si>
  <si>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</si>
  <si>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</si>
  <si>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</si>
  <si>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</si>
  <si>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</si>
  <si>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</si>
  <si>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</si>
  <si>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</si>
  <si>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</si>
  <si>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</si>
  <si>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</si>
  <si>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</si>
  <si>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</si>
  <si>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</si>
  <si>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</si>
  <si>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</si>
  <si>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</si>
  <si>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</si>
  <si>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</si>
  <si>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</si>
  <si>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</si>
  <si>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</si>
  <si>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</si>
  <si>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</si>
  <si>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</si>
  <si>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</si>
  <si>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</si>
  <si>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</si>
  <si>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</si>
  <si>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</si>
  <si>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</si>
  <si>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</si>
  <si>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</si>
  <si>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</si>
  <si>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</si>
  <si>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</si>
  <si>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</si>
  <si>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</si>
  <si>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</si>
  <si>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</si>
  <si>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</si>
  <si>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</si>
  <si>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</si>
  <si>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</si>
  <si>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</si>
  <si>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</si>
  <si>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</si>
  <si>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</si>
  <si>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</si>
  <si>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</si>
  <si>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</si>
  <si>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</si>
  <si>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</si>
  <si>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</si>
  <si>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</si>
  <si>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</si>
  <si>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</si>
  <si>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</si>
  <si>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</si>
  <si>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</si>
  <si>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</si>
  <si>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</si>
  <si>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</si>
  <si>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</si>
  <si>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</si>
  <si>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</si>
  <si>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</si>
  <si>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</si>
  <si>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</si>
  <si>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</si>
  <si>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</si>
  <si>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</si>
  <si>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</si>
  <si>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</si>
  <si>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</si>
  <si>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</si>
  <si>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</si>
  <si>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</si>
  <si>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</si>
  <si>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</si>
  <si>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</si>
  <si>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</si>
  <si>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</si>
  <si>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</si>
  <si>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</si>
  <si>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</si>
  <si>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</si>
  <si>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</si>
  <si>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</si>
  <si>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</si>
  <si>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</si>
  <si>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</si>
  <si>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</si>
  <si>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</si>
  <si>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</si>
  <si>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</si>
  <si>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</si>
  <si>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</si>
  <si>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</si>
  <si>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</si>
  <si>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</si>
  <si>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</si>
  <si>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</si>
  <si>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</si>
  <si>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</si>
  <si>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</si>
  <si>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</si>
  <si>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</si>
  <si>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</si>
  <si>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</si>
  <si>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</si>
  <si>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</si>
  <si>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</si>
  <si>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</si>
  <si>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</si>
  <si>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</si>
  <si>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</si>
  <si>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</si>
  <si>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</si>
  <si>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</si>
  <si>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</si>
  <si>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</si>
  <si>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</si>
  <si>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</si>
  <si>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</si>
  <si>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</si>
  <si>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</si>
  <si>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</si>
  <si>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</si>
  <si>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</si>
  <si>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</si>
  <si>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</si>
  <si>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</si>
  <si>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</si>
  <si>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</si>
  <si>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</si>
  <si>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</si>
  <si>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</si>
  <si>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</si>
  <si>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</si>
  <si>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</si>
  <si>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</si>
  <si>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</si>
  <si>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</si>
  <si>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</si>
  <si>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</si>
  <si>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</si>
  <si>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</si>
  <si>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</si>
  <si>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</si>
  <si>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</si>
  <si>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</si>
  <si>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</si>
  <si>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</si>
  <si>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</si>
  <si>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</si>
  <si>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</si>
  <si>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</si>
  <si>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</si>
  <si>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</si>
  <si>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</si>
  <si>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</si>
  <si>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</si>
  <si>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</si>
  <si>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</si>
  <si>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</si>
  <si>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</si>
  <si>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</si>
  <si>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</si>
  <si>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</si>
  <si>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</si>
  <si>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</si>
  <si>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</si>
  <si>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</si>
  <si>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</si>
  <si>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</si>
  <si>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</si>
  <si>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</si>
  <si>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</si>
  <si>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</si>
  <si>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</si>
  <si>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</si>
  <si>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</si>
  <si>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</si>
  <si>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</si>
  <si>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</si>
  <si>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</si>
  <si>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</si>
  <si>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</si>
  <si>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</si>
  <si>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</si>
  <si>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</si>
  <si>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</si>
  <si>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</si>
  <si>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</si>
  <si>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</si>
  <si>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</si>
  <si>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</si>
  <si>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</si>
  <si>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</si>
  <si>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</si>
  <si>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</si>
  <si>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</si>
  <si>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</si>
  <si>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</si>
  <si>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</si>
  <si>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</si>
  <si>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</si>
  <si>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</si>
  <si>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</si>
  <si>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</si>
  <si>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</si>
  <si>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</si>
  <si>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</si>
  <si>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</si>
  <si>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</si>
  <si>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</si>
  <si>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</si>
  <si>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</si>
  <si>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</si>
  <si>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</si>
  <si>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</si>
  <si>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</si>
  <si>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</si>
  <si>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</si>
  <si>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</si>
  <si>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</si>
  <si>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</si>
  <si>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</si>
  <si>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</si>
  <si>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</si>
  <si>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</si>
  <si>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</si>
  <si>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</si>
  <si>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</si>
  <si>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</si>
  <si>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</si>
  <si>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</si>
  <si>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</si>
  <si>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</si>
  <si>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</si>
  <si>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</si>
  <si>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</si>
  <si>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</si>
  <si>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</si>
  <si>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</si>
  <si>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</si>
  <si>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</si>
  <si>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</si>
  <si>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</si>
  <si>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</si>
  <si>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</si>
  <si>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</si>
  <si>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</si>
  <si>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</si>
  <si>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</si>
  <si>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</si>
  <si>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</si>
  <si>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</si>
  <si>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</si>
  <si>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</si>
  <si>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</si>
  <si>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</si>
  <si>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</si>
  <si>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</si>
  <si>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</si>
  <si>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</si>
  <si>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</si>
  <si>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</si>
  <si>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</si>
  <si>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</si>
  <si>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</si>
  <si>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</si>
  <si>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</si>
  <si>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</si>
  <si>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</si>
  <si>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</si>
  <si>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</si>
  <si>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</si>
  <si>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</si>
  <si>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</si>
  <si>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</si>
  <si>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</si>
  <si>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</si>
  <si>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</si>
  <si>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</si>
  <si>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</si>
  <si>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</si>
  <si>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</si>
  <si>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</si>
  <si>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</si>
  <si>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</si>
  <si>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</si>
  <si>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</si>
  <si>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</si>
  <si>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</si>
  <si>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</si>
  <si>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</si>
  <si>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</si>
  <si>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</si>
  <si>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</si>
  <si>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</si>
  <si>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</si>
  <si>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</si>
  <si>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</si>
  <si>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</si>
  <si>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</si>
  <si>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</si>
  <si>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</si>
  <si>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</si>
  <si>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</si>
  <si>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</si>
  <si>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</si>
  <si>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</si>
  <si>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</si>
  <si>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</si>
  <si>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</si>
  <si>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</si>
  <si>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</si>
  <si>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</si>
  <si>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</si>
  <si>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</si>
  <si>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</si>
  <si>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</si>
  <si>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</si>
  <si>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</si>
  <si>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</si>
  <si>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</si>
  <si>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</si>
  <si>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</si>
  <si>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</si>
  <si>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</si>
  <si>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</si>
  <si>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</si>
  <si>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</si>
  <si>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</si>
  <si>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</si>
  <si>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</si>
  <si>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</si>
  <si>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</si>
  <si>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</si>
  <si>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</si>
  <si>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</si>
  <si>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</si>
  <si>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</si>
  <si>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</si>
  <si>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</si>
  <si>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</si>
  <si>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</si>
  <si>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</si>
  <si>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</si>
  <si>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</si>
  <si>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</si>
  <si>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</si>
  <si>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</si>
  <si>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</si>
  <si>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</si>
  <si>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</si>
  <si>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</si>
  <si>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</si>
  <si>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</si>
  <si>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</si>
  <si>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</si>
  <si>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</si>
  <si>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</si>
  <si>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</si>
  <si>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</si>
  <si>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</si>
  <si>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</si>
  <si>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</si>
  <si>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</si>
  <si>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</si>
  <si>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</si>
  <si>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</si>
  <si>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</si>
  <si>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</si>
  <si>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</si>
  <si>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</si>
  <si>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</si>
  <si>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</si>
  <si>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</si>
  <si>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</si>
  <si>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</si>
  <si>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</si>
  <si>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</si>
  <si>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</si>
  <si>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</si>
  <si>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</si>
  <si>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</si>
  <si>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</si>
  <si>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</si>
  <si>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</si>
  <si>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</si>
  <si>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</si>
  <si>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</si>
  <si>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</si>
  <si>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</si>
  <si>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</si>
  <si>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</si>
  <si>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</si>
  <si>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</si>
  <si>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</si>
  <si>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</si>
  <si>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</si>
  <si>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</si>
  <si>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</si>
  <si>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</si>
  <si>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</si>
  <si>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</si>
  <si>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</si>
  <si>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</si>
  <si>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</si>
  <si>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</si>
  <si>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</si>
  <si>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</si>
  <si>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</si>
  <si>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</si>
  <si>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</si>
  <si>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</si>
  <si>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</si>
  <si>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</si>
  <si>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</si>
  <si>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</si>
  <si>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</si>
  <si>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</si>
  <si>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</si>
  <si>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</si>
  <si>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</si>
  <si>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</si>
  <si>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</si>
  <si>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</si>
  <si>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</si>
  <si>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</si>
  <si>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</si>
  <si>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</si>
  <si>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</si>
  <si>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</si>
  <si>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</si>
  <si>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</si>
  <si>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</si>
  <si>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</si>
  <si>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</si>
  <si>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</si>
  <si>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</si>
  <si>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</si>
  <si>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</si>
  <si>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</si>
  <si>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</si>
  <si>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</si>
  <si>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</si>
  <si>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</si>
  <si>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</si>
  <si>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</si>
  <si>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</si>
  <si>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</si>
  <si>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</si>
  <si>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</si>
  <si>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</si>
  <si>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</si>
  <si>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</si>
  <si>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</si>
  <si>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</si>
  <si>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</si>
  <si>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</si>
  <si>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</si>
  <si>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</si>
  <si>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</si>
  <si>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</si>
  <si>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</si>
  <si>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</si>
  <si>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</si>
  <si>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</si>
  <si>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</si>
  <si>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</si>
  <si>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</si>
  <si>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</si>
  <si>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</si>
  <si>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</si>
  <si>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</si>
  <si>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</si>
  <si>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</si>
  <si>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</si>
  <si>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</si>
  <si>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</si>
  <si>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</si>
  <si>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</si>
  <si>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</si>
  <si>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</si>
  <si>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</si>
  <si>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</si>
  <si>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</si>
  <si>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</si>
  <si>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</si>
  <si>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</si>
  <si>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</si>
  <si>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</si>
  <si>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</si>
  <si>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</si>
  <si>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</si>
  <si>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</si>
  <si>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</si>
  <si>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</si>
  <si>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</si>
  <si>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</si>
  <si>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</si>
  <si>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</si>
  <si>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</si>
  <si>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</si>
  <si>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</si>
  <si>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</si>
  <si>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</si>
  <si>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</si>
  <si>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</si>
  <si>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</si>
  <si>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</si>
  <si>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</si>
  <si>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</si>
  <si>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</si>
  <si>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</si>
  <si>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</si>
  <si>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</si>
  <si>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</si>
  <si>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</si>
  <si>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</si>
  <si>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</si>
  <si>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</si>
  <si>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</si>
  <si>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</si>
  <si>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</si>
  <si>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</si>
  <si>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</si>
  <si>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</si>
  <si>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</si>
  <si>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</si>
  <si>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</si>
  <si>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</si>
  <si>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</si>
  <si>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</si>
  <si>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</si>
  <si>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</si>
  <si>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</si>
  <si>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</si>
  <si>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</si>
  <si>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</si>
  <si>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</si>
  <si>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</si>
  <si>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</si>
  <si>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</si>
  <si>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</si>
  <si>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</si>
  <si>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</si>
  <si>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</si>
  <si>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</si>
  <si>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</si>
  <si>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</si>
  <si>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</si>
  <si>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</si>
  <si>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</si>
  <si>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</si>
  <si>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</si>
  <si>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</si>
  <si>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</si>
  <si>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</si>
  <si>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</si>
  <si>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</si>
  <si>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</si>
  <si>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</si>
  <si>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</si>
  <si>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</si>
  <si>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</si>
  <si>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</si>
  <si>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</si>
  <si>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</si>
  <si>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</si>
  <si>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</si>
  <si>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</si>
  <si>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</si>
  <si>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</si>
  <si>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</si>
  <si>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</si>
  <si>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</si>
  <si>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</si>
  <si>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</si>
  <si>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</si>
  <si>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</si>
  <si>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</si>
  <si>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</si>
  <si>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</si>
  <si>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</si>
  <si>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</si>
  <si>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</si>
  <si>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</si>
  <si>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</si>
  <si>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</si>
  <si>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</si>
  <si>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</si>
  <si>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</si>
  <si>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</si>
  <si>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</si>
  <si>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</si>
  <si>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</si>
  <si>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</si>
  <si>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</si>
  <si>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</si>
  <si>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</si>
  <si>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</si>
  <si>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</si>
  <si>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</si>
  <si>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</si>
  <si>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</si>
  <si>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</si>
  <si>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</si>
  <si>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</si>
  <si>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</si>
  <si>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</si>
  <si>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</si>
  <si>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</si>
  <si>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</si>
  <si>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</si>
  <si>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</si>
  <si>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</si>
  <si>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</si>
  <si>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</si>
  <si>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</si>
  <si>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</si>
  <si>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</si>
  <si>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</si>
  <si>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</si>
  <si>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</si>
  <si>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</si>
  <si>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</si>
  <si>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</si>
  <si>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</si>
  <si>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</si>
  <si>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</si>
  <si>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</si>
  <si>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</si>
  <si>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</si>
  <si>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</si>
  <si>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</si>
  <si>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</si>
  <si>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</si>
  <si>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</si>
  <si>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</si>
  <si>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</si>
  <si>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</si>
  <si>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</si>
  <si>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</si>
  <si>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</si>
  <si>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</si>
  <si>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</si>
  <si>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</si>
  <si>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</si>
  <si>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</si>
  <si>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</si>
  <si>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</si>
  <si>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</si>
  <si>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</si>
  <si>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</si>
  <si>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</si>
  <si>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</si>
  <si>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</si>
  <si>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</si>
  <si>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</si>
  <si>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</si>
  <si>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</si>
  <si>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</si>
  <si>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</si>
  <si>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</si>
  <si>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</si>
  <si>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</si>
  <si>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</si>
  <si>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</si>
  <si>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</si>
  <si>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</si>
  <si>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</si>
  <si>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</si>
  <si>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</si>
  <si>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</si>
  <si>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</si>
  <si>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</si>
  <si>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</si>
  <si>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</si>
  <si>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</si>
  <si>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</si>
  <si>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</si>
  <si>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</si>
  <si>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</si>
  <si>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</si>
  <si>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</si>
  <si>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</si>
  <si>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</si>
  <si>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</si>
  <si>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</si>
  <si>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</si>
  <si>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</si>
  <si>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</si>
  <si>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</si>
  <si>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</si>
  <si>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</si>
  <si>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</si>
  <si>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</si>
  <si>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</si>
  <si>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</si>
  <si>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</si>
  <si>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</si>
  <si>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</si>
  <si>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</si>
  <si>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</si>
  <si>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</si>
  <si>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</si>
  <si>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</si>
  <si>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</si>
  <si>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</si>
  <si>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</si>
  <si>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</si>
  <si>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</si>
  <si>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</si>
  <si>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</si>
  <si>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</si>
  <si>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</si>
  <si>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</si>
  <si>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</si>
  <si>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</si>
  <si>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</si>
  <si>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</si>
  <si>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</si>
  <si>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</si>
  <si>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</si>
  <si>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</si>
  <si>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</si>
  <si>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</si>
  <si>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</si>
  <si>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</si>
  <si>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</si>
  <si>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</si>
  <si>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</si>
  <si>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</si>
  <si>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</si>
  <si>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</si>
  <si>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</si>
  <si>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</si>
  <si>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</si>
  <si>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</si>
  <si>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</si>
  <si>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</si>
  <si>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</si>
  <si>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</si>
  <si>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</si>
  <si>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</si>
  <si>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</si>
  <si>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</si>
  <si>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</si>
  <si>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</si>
  <si>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</si>
  <si>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</si>
  <si>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</si>
  <si>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</si>
  <si>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</si>
  <si>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</si>
  <si>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</si>
  <si>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</si>
  <si>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</si>
  <si>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</si>
  <si>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</si>
  <si>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</si>
  <si>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</si>
  <si>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</si>
  <si>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</si>
  <si>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</si>
  <si>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</si>
  <si>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</si>
  <si>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</si>
  <si>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</si>
  <si>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</si>
  <si>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</si>
  <si>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</si>
  <si>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</si>
  <si>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</si>
  <si>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</si>
  <si>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</si>
  <si>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</si>
  <si>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</si>
  <si>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</si>
  <si>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</si>
  <si>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</si>
  <si>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</si>
  <si>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</si>
  <si>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</si>
  <si>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</si>
  <si>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</si>
  <si>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</si>
  <si>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</si>
  <si>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</si>
  <si>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</si>
  <si>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</si>
  <si>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</si>
  <si>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</si>
  <si>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</si>
  <si>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</si>
  <si>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</si>
  <si>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</si>
  <si>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</si>
  <si>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</si>
  <si>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</si>
  <si>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</si>
  <si>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</si>
  <si>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</si>
  <si>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</si>
  <si>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</si>
  <si>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</si>
  <si>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</si>
  <si>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</si>
  <si>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</si>
  <si>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</si>
  <si>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</si>
  <si>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</si>
  <si>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</si>
  <si>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</si>
  <si>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</si>
  <si>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</si>
  <si>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</si>
  <si>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</si>
  <si>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</si>
  <si>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</si>
  <si>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</si>
  <si>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</si>
  <si>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</si>
  <si>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</si>
  <si>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</si>
  <si>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</si>
  <si>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</si>
  <si>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</si>
  <si>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</si>
  <si>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</si>
  <si>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</si>
  <si>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</si>
  <si>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</si>
  <si>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</si>
  <si>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</si>
  <si>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</si>
  <si>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</si>
  <si>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</si>
  <si>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</si>
  <si>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</si>
  <si>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</si>
  <si>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</si>
  <si>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</si>
  <si>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</si>
  <si>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</si>
  <si>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</si>
  <si>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</si>
  <si>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</si>
  <si>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</si>
  <si>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</si>
  <si>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</si>
  <si>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</si>
  <si>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</si>
  <si>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</si>
  <si>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</si>
  <si>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</si>
  <si>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</si>
  <si>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</si>
  <si>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</si>
  <si>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</si>
  <si>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</si>
  <si>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</si>
  <si>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</si>
  <si>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</si>
  <si>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</si>
  <si>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</si>
  <si>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</si>
  <si>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</si>
  <si>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</si>
  <si>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</si>
  <si>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</si>
  <si>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</si>
  <si>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</si>
  <si>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</si>
  <si>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</si>
  <si>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</si>
  <si>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</si>
  <si>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</si>
  <si>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</si>
  <si>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</si>
  <si>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</si>
  <si>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</si>
  <si>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</si>
  <si>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</si>
  <si>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</si>
  <si>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</si>
  <si>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</si>
  <si>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</si>
  <si>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</si>
  <si>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</si>
  <si>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</si>
  <si>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</si>
  <si>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</si>
  <si>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</si>
  <si>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</si>
  <si>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</si>
  <si>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</si>
  <si>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</si>
  <si>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</si>
  <si>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</si>
  <si>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</si>
  <si>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</si>
  <si>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</si>
  <si>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</si>
  <si>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</si>
  <si>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</si>
  <si>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</si>
  <si>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</si>
  <si>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</si>
  <si>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</si>
  <si>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</si>
  <si>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</si>
  <si>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</si>
  <si>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</si>
  <si>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</si>
  <si>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</si>
  <si>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</si>
  <si>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</si>
  <si>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</si>
  <si>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</si>
  <si>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</si>
  <si>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</si>
  <si>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</si>
  <si>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</si>
  <si>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</si>
  <si>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</si>
  <si>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</si>
  <si>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</si>
  <si>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</si>
  <si>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</si>
  <si>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</si>
  <si>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</si>
  <si>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</si>
  <si>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</si>
  <si>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</si>
  <si>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</si>
  <si>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</si>
  <si>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</si>
  <si>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</si>
  <si>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</si>
  <si>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</si>
  <si>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</si>
  <si>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</si>
  <si>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</si>
  <si>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</si>
  <si>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</si>
  <si>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</si>
  <si>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</si>
  <si>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</si>
  <si>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</si>
  <si>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</si>
  <si>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</si>
  <si>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</si>
  <si>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</si>
  <si>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</si>
  <si>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</si>
  <si>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</si>
  <si>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</si>
  <si>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</si>
  <si>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</si>
  <si>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</si>
  <si>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</si>
  <si>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</si>
  <si>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</si>
  <si>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</si>
  <si>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</si>
  <si>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</si>
  <si>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</si>
  <si>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</si>
  <si>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</si>
  <si>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</si>
  <si>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</si>
  <si>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</si>
  <si>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</si>
  <si>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</si>
  <si>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</si>
  <si>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</si>
  <si>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</si>
  <si>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</si>
  <si>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</si>
  <si>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</si>
  <si>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</si>
  <si>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</si>
  <si>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</si>
  <si>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</si>
  <si>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</si>
  <si>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</si>
  <si>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</si>
  <si>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</si>
  <si>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</si>
  <si>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</si>
  <si>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</si>
  <si>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</si>
  <si>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</si>
  <si>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</si>
  <si>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</si>
  <si>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</si>
  <si>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</si>
  <si>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</si>
  <si>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</si>
  <si>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</si>
  <si>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</si>
  <si>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</si>
  <si>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</si>
  <si>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</si>
  <si>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</si>
  <si>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</si>
  <si>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</si>
  <si>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</si>
  <si>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</si>
  <si>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</si>
  <si>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</si>
  <si>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</si>
  <si>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</si>
  <si>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</si>
  <si>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</si>
  <si>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</si>
  <si>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</si>
  <si>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</si>
  <si>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</si>
  <si>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</si>
  <si>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</si>
  <si>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</si>
  <si>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</si>
  <si>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</si>
  <si>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</si>
  <si>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</si>
  <si>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</si>
  <si>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</si>
  <si>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</si>
  <si>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</si>
  <si>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</si>
  <si>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</si>
  <si>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</si>
  <si>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</si>
  <si>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</si>
  <si>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</si>
  <si>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</si>
  <si>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</si>
  <si>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</si>
  <si>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</si>
  <si>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</si>
  <si>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</si>
  <si>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</si>
  <si>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</si>
  <si>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</si>
  <si>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</si>
  <si>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</si>
  <si>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</si>
  <si>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</si>
  <si>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</si>
  <si>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</si>
  <si>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</si>
  <si>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</si>
  <si>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</si>
  <si>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</si>
  <si>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</si>
  <si>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</si>
  <si>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</si>
  <si>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</si>
  <si>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</si>
  <si>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</si>
  <si>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</si>
  <si>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</si>
  <si>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</si>
  <si>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</si>
  <si>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</si>
  <si>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</si>
  <si>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</si>
  <si>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</si>
  <si>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</si>
  <si>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</si>
  <si>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</si>
  <si>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</si>
  <si>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</si>
  <si>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</si>
  <si>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</si>
  <si>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</si>
  <si>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</si>
  <si>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</si>
  <si>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</si>
  <si>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</si>
  <si>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</si>
  <si>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</si>
  <si>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</si>
  <si>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</si>
  <si>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</si>
  <si>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</si>
  <si>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</si>
  <si>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</si>
  <si>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</si>
  <si>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</si>
  <si>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</si>
  <si>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</si>
  <si>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</si>
  <si>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</si>
  <si>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</si>
  <si>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</si>
  <si>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</si>
  <si>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</si>
  <si>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</si>
  <si>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</si>
  <si>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</si>
  <si>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</si>
  <si>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</si>
  <si>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</si>
  <si>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</si>
  <si>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</si>
  <si>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</si>
  <si>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</si>
  <si>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</si>
  <si>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</si>
  <si>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</si>
  <si>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</si>
  <si>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</si>
  <si>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</si>
  <si>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</si>
  <si>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</si>
  <si>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</si>
  <si>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</si>
  <si>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</si>
  <si>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</si>
  <si>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</si>
  <si>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</si>
  <si>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</si>
  <si>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</si>
  <si>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</si>
  <si>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</si>
  <si>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</si>
  <si>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</si>
  <si>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</si>
  <si>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</si>
  <si>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</si>
  <si>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</si>
  <si>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</si>
  <si>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</si>
  <si>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</si>
  <si>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</si>
  <si>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</si>
  <si>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</si>
  <si>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</si>
  <si>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</si>
  <si>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</si>
  <si>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</si>
  <si>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</si>
  <si>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</si>
  <si>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</si>
  <si>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</si>
  <si>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</si>
  <si>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</si>
  <si>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</si>
  <si>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</si>
  <si>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</si>
  <si>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</si>
  <si>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</si>
  <si>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</si>
  <si>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</si>
  <si>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</si>
  <si>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</si>
  <si>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</si>
  <si>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</si>
  <si>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</si>
  <si>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</si>
  <si>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</si>
  <si>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</si>
  <si>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</si>
  <si>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</si>
  <si>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</si>
  <si>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</si>
  <si>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</si>
  <si>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</si>
  <si>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</si>
  <si>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</si>
  <si>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</si>
  <si>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</si>
  <si>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</si>
  <si>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</si>
  <si>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</si>
  <si>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</si>
  <si>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</si>
  <si>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</si>
  <si>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</si>
  <si>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</si>
  <si>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</si>
  <si>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</si>
  <si>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</si>
  <si>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</si>
  <si>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</si>
  <si>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</si>
  <si>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</si>
  <si>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</si>
  <si>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</si>
  <si>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</si>
  <si>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</si>
  <si>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</si>
  <si>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</si>
  <si>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</si>
  <si>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</si>
  <si>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</si>
  <si>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</si>
  <si>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</si>
  <si>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</si>
  <si>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</si>
  <si>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</si>
  <si>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</si>
  <si>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</si>
  <si>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</si>
  <si>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</si>
  <si>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</si>
  <si>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</si>
  <si>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</si>
  <si>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</si>
  <si>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</si>
  <si>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</si>
  <si>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</si>
  <si>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</si>
  <si>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</si>
  <si>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</si>
  <si>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</si>
  <si>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</si>
  <si>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</si>
  <si>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</si>
  <si>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</si>
  <si>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</si>
  <si>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</si>
  <si>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</si>
  <si>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</si>
  <si>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</si>
  <si>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</si>
  <si>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</si>
  <si>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</si>
  <si>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</si>
  <si>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</si>
  <si>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</si>
  <si>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</si>
  <si>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</si>
  <si>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</si>
  <si>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</si>
  <si>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</si>
  <si>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</si>
  <si>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</si>
  <si>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</si>
  <si>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</si>
  <si>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</si>
  <si>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</si>
  <si>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</si>
  <si>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</si>
  <si>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</si>
  <si>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</si>
  <si>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</si>
  <si>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</si>
  <si>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</si>
  <si>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</si>
  <si>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</si>
  <si>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</si>
  <si>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</si>
  <si>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</si>
  <si>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</si>
  <si>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</si>
  <si>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</si>
  <si>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</si>
  <si>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</si>
  <si>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</si>
  <si>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</si>
  <si>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</si>
  <si>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</si>
  <si>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</si>
  <si>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</si>
  <si>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</si>
  <si>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</si>
  <si>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</si>
  <si>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</si>
  <si>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</si>
  <si>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</si>
  <si>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</si>
  <si>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</si>
  <si>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</si>
  <si>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</si>
  <si>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</si>
  <si>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</si>
  <si>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</si>
  <si>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</si>
  <si>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</si>
  <si>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</si>
  <si>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</si>
  <si>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</si>
  <si>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</si>
  <si>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</si>
  <si>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</si>
  <si>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</si>
  <si>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</si>
  <si>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</si>
  <si>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</si>
  <si>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</si>
  <si>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</si>
  <si>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</si>
  <si>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</si>
  <si>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</si>
  <si>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</si>
  <si>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</si>
  <si>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</si>
  <si>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</si>
  <si>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</si>
  <si>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</si>
  <si>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</si>
  <si>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</si>
  <si>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</si>
  <si>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</si>
  <si>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</si>
  <si>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</si>
  <si>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</si>
  <si>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</si>
  <si>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</si>
  <si>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</si>
  <si>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</si>
  <si>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</si>
  <si>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</si>
  <si>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</si>
  <si>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</si>
  <si>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</si>
  <si>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</si>
  <si>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</si>
  <si>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</si>
  <si>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</si>
  <si>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</si>
  <si>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</si>
  <si>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</si>
  <si>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</si>
  <si>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</si>
  <si>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</si>
  <si>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</si>
  <si>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</si>
  <si>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</si>
  <si>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</si>
  <si>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</si>
  <si>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</si>
  <si>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</si>
  <si>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</si>
  <si>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</si>
  <si>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</si>
  <si>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</si>
  <si>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</si>
  <si>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</si>
  <si>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</si>
  <si>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</si>
  <si>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</si>
  <si>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</si>
  <si>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</si>
  <si>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</si>
  <si>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</si>
  <si>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</si>
  <si>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</si>
  <si>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</si>
  <si>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</si>
  <si>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</si>
  <si>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</si>
  <si>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</si>
  <si>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</si>
  <si>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</si>
  <si>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</si>
  <si>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</si>
  <si>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</si>
  <si>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</si>
  <si>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</si>
  <si>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</si>
  <si>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</si>
  <si>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</si>
  <si>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</si>
  <si>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</si>
  <si>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</si>
  <si>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</si>
  <si>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</si>
  <si>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</si>
  <si>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</si>
  <si>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</si>
  <si>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</si>
  <si>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</si>
  <si>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</si>
  <si>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</si>
  <si>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</si>
  <si>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</si>
  <si>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</si>
  <si>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</si>
  <si>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</si>
  <si>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</si>
  <si>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</si>
  <si>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</si>
  <si>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</si>
  <si>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</si>
  <si>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</si>
  <si>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</si>
  <si>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</si>
  <si>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</si>
  <si>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</si>
  <si>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</si>
  <si>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</si>
  <si>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</si>
  <si>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</si>
  <si>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</si>
  <si>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</si>
  <si>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</si>
  <si>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</si>
  <si>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</si>
  <si>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</si>
  <si>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</si>
  <si>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</si>
  <si>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</si>
  <si>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</si>
  <si>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</si>
  <si>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</si>
  <si>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</si>
  <si>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</si>
  <si>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</si>
  <si>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</si>
  <si>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</si>
  <si>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</si>
  <si>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</si>
  <si>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</si>
  <si>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</si>
  <si>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</si>
  <si>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</si>
  <si>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</si>
  <si>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</si>
  <si>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</si>
  <si>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</si>
  <si>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</si>
  <si>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</si>
  <si>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</si>
  <si>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</si>
  <si>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</si>
  <si>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</si>
  <si>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</si>
  <si>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</si>
  <si>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</si>
  <si>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</si>
  <si>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</si>
  <si>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</si>
  <si>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</si>
  <si>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</si>
  <si>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</si>
  <si>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</si>
  <si>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</si>
  <si>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</si>
  <si>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</si>
  <si>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</si>
  <si>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</si>
  <si>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</si>
  <si>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</si>
  <si>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</si>
  <si>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</si>
  <si>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</si>
  <si>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</si>
  <si>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</si>
  <si>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</si>
  <si>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</si>
  <si>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</si>
  <si>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</si>
  <si>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</si>
  <si>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</si>
  <si>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</si>
  <si>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</si>
  <si>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</si>
  <si>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</si>
  <si>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</si>
  <si>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</si>
  <si>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</si>
  <si>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</si>
  <si>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</si>
  <si>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</si>
  <si>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</si>
  <si>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</si>
  <si>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</si>
  <si>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</si>
  <si>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</si>
  <si>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</si>
  <si>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</si>
  <si>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</si>
  <si>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</si>
  <si>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</si>
  <si>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</si>
  <si>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</si>
  <si>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</si>
  <si>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</si>
  <si>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</si>
  <si>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</si>
  <si>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</si>
  <si>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</si>
  <si>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</si>
  <si>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</si>
  <si>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</si>
  <si>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</si>
  <si>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</si>
  <si>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</si>
  <si>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</si>
  <si>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</si>
  <si>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</si>
  <si>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</si>
  <si>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</si>
  <si>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</si>
  <si>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</si>
  <si>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</si>
  <si>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</si>
  <si>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</si>
  <si>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</si>
  <si>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</si>
  <si>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</si>
  <si>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</si>
  <si>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</si>
  <si>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</si>
  <si>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</si>
  <si>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</si>
  <si>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</si>
  <si>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</si>
  <si>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</si>
  <si>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</si>
  <si>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</si>
  <si>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</si>
  <si>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</si>
  <si>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</si>
  <si>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</si>
  <si>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</si>
  <si>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</si>
  <si>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</si>
  <si>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</si>
  <si>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</si>
  <si>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</si>
  <si>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</si>
  <si>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</si>
  <si>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</si>
  <si>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</si>
  <si>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</si>
  <si>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</si>
  <si>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</si>
  <si>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</si>
  <si>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</si>
  <si>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</si>
  <si>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</si>
  <si>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</si>
  <si>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</si>
  <si>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</si>
  <si>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</si>
  <si>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</si>
  <si>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</si>
  <si>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</si>
  <si>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</si>
  <si>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</si>
  <si>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</si>
  <si>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</si>
  <si>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</si>
  <si>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</si>
  <si>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</si>
  <si>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</si>
  <si>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</si>
  <si>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</si>
  <si>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</si>
  <si>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</si>
  <si>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</si>
  <si>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</si>
  <si>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</si>
  <si>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</si>
  <si>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</si>
  <si>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</si>
  <si>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</si>
  <si>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</si>
  <si>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</si>
  <si>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</si>
  <si>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</si>
  <si>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</si>
  <si>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</si>
  <si>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</si>
  <si>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</si>
  <si>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</si>
  <si>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</si>
  <si>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</si>
  <si>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</si>
  <si>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</si>
  <si>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</si>
  <si>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</si>
  <si>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</si>
  <si>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</si>
  <si>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</si>
  <si>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</si>
  <si>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</si>
  <si>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</si>
  <si>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</si>
  <si>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</si>
  <si>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</si>
  <si>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</si>
  <si>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</si>
  <si>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</si>
  <si>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</si>
  <si>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</si>
  <si>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</si>
  <si>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</si>
  <si>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</si>
  <si>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</si>
  <si>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</si>
  <si>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</si>
  <si>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</si>
  <si>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</si>
  <si>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</si>
  <si>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</si>
  <si>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</si>
  <si>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</si>
  <si>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</si>
  <si>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</si>
  <si>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</si>
  <si>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</si>
  <si>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</si>
  <si>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</si>
  <si>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</si>
  <si>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</si>
  <si>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</si>
  <si>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</si>
  <si>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</si>
  <si>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</si>
  <si>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</si>
  <si>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</si>
  <si>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</si>
  <si>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</si>
  <si>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</si>
  <si>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</si>
  <si>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</si>
  <si>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</si>
  <si>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</si>
  <si>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</si>
  <si>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</si>
  <si>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</si>
  <si>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</si>
  <si>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</si>
  <si>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</si>
  <si>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</si>
  <si>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</si>
  <si>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</si>
  <si>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</si>
  <si>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</si>
  <si>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</si>
  <si>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</si>
  <si>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</si>
  <si>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</si>
  <si>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</si>
  <si>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</si>
  <si>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</si>
  <si>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</si>
  <si>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</si>
  <si>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</si>
  <si>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</si>
  <si>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</si>
  <si>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</si>
  <si>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</si>
  <si>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</si>
  <si>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</si>
  <si>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</si>
  <si>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</si>
  <si>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</si>
  <si>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</si>
  <si>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</si>
  <si>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</si>
  <si>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</si>
  <si>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</si>
  <si>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</si>
  <si>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</si>
  <si>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</si>
  <si>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</si>
  <si>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</si>
  <si>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</si>
  <si>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</si>
  <si>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</si>
  <si>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</si>
  <si>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</si>
  <si>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</si>
  <si>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</si>
  <si>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</si>
  <si>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</si>
  <si>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</si>
  <si>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</si>
  <si>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</si>
  <si>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</si>
  <si>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</si>
  <si>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</si>
  <si>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</si>
  <si>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</si>
  <si>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</si>
  <si>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</si>
  <si>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</si>
  <si>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</si>
  <si>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</si>
  <si>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</si>
  <si>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</si>
  <si>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</si>
  <si>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</si>
  <si>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</si>
  <si>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</si>
  <si>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</si>
  <si>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</si>
  <si>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</si>
  <si>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</si>
  <si>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</si>
  <si>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</si>
  <si>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</si>
  <si>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</si>
  <si>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</si>
  <si>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</si>
  <si>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</si>
  <si>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</si>
  <si>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</si>
  <si>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</si>
  <si>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</si>
  <si>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</si>
  <si>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</si>
  <si>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</si>
  <si>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</si>
  <si>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</si>
  <si>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</si>
  <si>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</si>
  <si>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</si>
  <si>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</si>
  <si>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</si>
  <si>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</si>
  <si>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</si>
  <si>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</si>
  <si>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</si>
  <si>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</si>
  <si>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</si>
  <si>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</si>
  <si>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</si>
  <si>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</si>
  <si>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</si>
  <si>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</si>
  <si>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</si>
  <si>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</si>
  <si>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</si>
  <si>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</si>
  <si>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</si>
  <si>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</si>
  <si>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</si>
  <si>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</si>
  <si>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</si>
  <si>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</si>
  <si>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</si>
  <si>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</si>
  <si>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</si>
  <si>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</si>
  <si>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</si>
  <si>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</si>
  <si>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</si>
  <si>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</si>
  <si>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</si>
  <si>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</si>
  <si>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</si>
  <si>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</si>
  <si>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</si>
  <si>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</si>
  <si>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</si>
  <si>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</si>
  <si>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</si>
  <si>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</si>
  <si>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</si>
  <si>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</si>
  <si>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</si>
  <si>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</si>
  <si>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</si>
  <si>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</si>
  <si>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</si>
  <si>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</si>
  <si>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</si>
  <si>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</si>
  <si>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</si>
  <si>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</si>
  <si>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</si>
  <si>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</si>
  <si>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</si>
  <si>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</si>
  <si>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</si>
  <si>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</si>
  <si>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</si>
  <si>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</si>
  <si>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</si>
  <si>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</si>
  <si>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</si>
  <si>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</si>
  <si>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</si>
  <si>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</si>
  <si>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</si>
  <si>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</si>
  <si>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</si>
  <si>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</si>
  <si>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</si>
  <si>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</si>
  <si>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</si>
  <si>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</si>
  <si>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</si>
  <si>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</si>
  <si>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</si>
  <si>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</si>
  <si>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</si>
  <si>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</si>
  <si>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</si>
  <si>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</si>
  <si>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</si>
  <si>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</si>
  <si>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</si>
  <si>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</si>
  <si>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</si>
  <si>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</si>
  <si>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</si>
  <si>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</si>
  <si>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</si>
  <si>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</si>
  <si>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</si>
  <si>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</si>
  <si>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</si>
  <si>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</si>
  <si>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</si>
  <si>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</si>
  <si>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</si>
  <si>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</si>
  <si>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</si>
  <si>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</si>
  <si>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</si>
  <si>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</si>
  <si>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</si>
  <si>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</si>
  <si>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</si>
  <si>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</si>
  <si>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</si>
  <si>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</si>
  <si>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</si>
  <si>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</si>
  <si>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</si>
  <si>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</si>
  <si>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</si>
  <si>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</si>
  <si>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</si>
  <si>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</si>
  <si>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</si>
  <si>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</si>
  <si>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</si>
  <si>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</si>
  <si>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</si>
  <si>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</si>
  <si>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</si>
  <si>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</si>
  <si>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</si>
  <si>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</si>
  <si>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</si>
  <si>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</si>
  <si>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</si>
  <si>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</si>
  <si>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</si>
  <si>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</si>
  <si>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</si>
  <si>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</si>
  <si>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</si>
  <si>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</si>
  <si>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</si>
  <si>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</si>
  <si>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</si>
  <si>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</si>
  <si>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</si>
  <si>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</si>
  <si>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</si>
  <si>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</si>
  <si>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</si>
  <si>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</si>
  <si>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</si>
  <si>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</si>
  <si>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</si>
  <si>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</si>
  <si>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</si>
  <si>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</si>
  <si>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</si>
  <si>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</si>
  <si>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</si>
  <si>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</si>
  <si>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</si>
  <si>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</si>
  <si>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</si>
  <si>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</si>
  <si>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</si>
  <si>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</si>
  <si>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</si>
  <si>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</si>
  <si>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</si>
  <si>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</si>
  <si>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</si>
  <si>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</si>
  <si>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</si>
  <si>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</si>
  <si>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</si>
  <si>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</si>
  <si>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</si>
  <si>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</si>
  <si>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</si>
  <si>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</si>
  <si>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</si>
  <si>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</si>
  <si>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</si>
  <si>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</si>
  <si>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</si>
  <si>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</si>
  <si>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</si>
  <si>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</si>
  <si>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</si>
  <si>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</si>
  <si>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</si>
  <si>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</si>
  <si>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</si>
  <si>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</si>
  <si>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</si>
  <si>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</si>
  <si>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</si>
  <si>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</si>
  <si>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</si>
  <si>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</si>
  <si>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</si>
  <si>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</si>
  <si>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</si>
  <si>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</si>
  <si>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</si>
  <si>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</si>
  <si>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</si>
  <si>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</si>
  <si>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</si>
  <si>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</si>
  <si>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</si>
  <si>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</si>
  <si>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</si>
  <si>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</si>
  <si>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</si>
  <si>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</si>
  <si>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</si>
  <si>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</si>
  <si>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</si>
  <si>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</si>
  <si>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</si>
  <si>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</si>
  <si>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</si>
  <si>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</si>
  <si>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</si>
  <si>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</si>
  <si>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</si>
  <si>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</si>
  <si>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</si>
  <si>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</si>
  <si>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</si>
  <si>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</si>
  <si>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</si>
  <si>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</si>
  <si>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</si>
  <si>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</si>
  <si>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</si>
  <si>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</si>
  <si>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</si>
  <si>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</si>
  <si>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</si>
  <si>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</si>
  <si>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</si>
  <si>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</si>
  <si>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</si>
  <si>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</si>
  <si>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</si>
  <si>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</si>
  <si>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</si>
  <si>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</si>
  <si>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</si>
  <si>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</si>
  <si>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</si>
  <si>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</si>
  <si>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</si>
  <si>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</si>
  <si>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</si>
  <si>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</si>
  <si>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</si>
  <si>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</si>
  <si>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</si>
  <si>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</si>
  <si>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</si>
  <si>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</si>
  <si>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</si>
  <si>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</si>
  <si>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</si>
  <si>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</si>
  <si>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</si>
  <si>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</si>
  <si>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</si>
  <si>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</si>
  <si>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</si>
  <si>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</si>
  <si>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</si>
  <si>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</si>
  <si>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</si>
  <si>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</si>
  <si>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</si>
  <si>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</si>
  <si>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</si>
  <si>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</si>
  <si>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</si>
  <si>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</si>
  <si>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</si>
  <si>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</si>
  <si>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</si>
  <si>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</si>
  <si>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</si>
  <si>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</si>
  <si>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</si>
  <si>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</si>
  <si>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</si>
  <si>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</si>
  <si>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</si>
  <si>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</si>
  <si>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</si>
  <si>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</si>
  <si>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</si>
  <si>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</si>
  <si>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</si>
  <si>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</si>
  <si>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</si>
  <si>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</si>
  <si>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</si>
  <si>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</si>
  <si>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</si>
  <si>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</si>
  <si>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</si>
  <si>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</si>
  <si>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</si>
  <si>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</si>
  <si>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</si>
  <si>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</si>
  <si>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</si>
  <si>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</si>
  <si>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</si>
  <si>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</si>
  <si>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</si>
  <si>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</si>
  <si>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</si>
  <si>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</si>
  <si>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</si>
  <si>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</si>
  <si>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</si>
  <si>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</si>
  <si>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</si>
  <si>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</si>
  <si>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</si>
  <si>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</si>
  <si>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</si>
  <si>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</si>
  <si>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</si>
  <si>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</si>
  <si>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</si>
  <si>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</si>
  <si>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</si>
  <si>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</si>
  <si>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</si>
  <si>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</si>
  <si>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</si>
  <si>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</si>
  <si>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</si>
  <si>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</si>
  <si>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</si>
  <si>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</si>
  <si>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</si>
  <si>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</si>
  <si>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</si>
  <si>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</si>
  <si>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</si>
  <si>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</si>
  <si>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</si>
  <si>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</si>
  <si>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</si>
  <si>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</si>
  <si>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</si>
  <si>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</si>
  <si>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</si>
  <si>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</si>
  <si>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</si>
  <si>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</si>
  <si>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</si>
  <si>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</si>
  <si>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</si>
  <si>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</si>
  <si>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</si>
  <si>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</si>
  <si>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</si>
  <si>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</si>
  <si>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</si>
  <si>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</si>
  <si>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</si>
  <si>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</si>
  <si>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</si>
  <si>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</si>
  <si>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</si>
  <si>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</si>
  <si>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</si>
  <si>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</si>
  <si>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</si>
  <si>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</si>
  <si>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</si>
  <si>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</si>
  <si>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</si>
  <si>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</si>
  <si>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</si>
  <si>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</si>
  <si>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</si>
  <si>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</si>
  <si>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</si>
  <si>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</si>
  <si>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</si>
  <si>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</si>
  <si>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</si>
  <si>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</si>
  <si>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</si>
  <si>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</si>
  <si>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</si>
  <si>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</si>
  <si>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</si>
  <si>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</si>
  <si>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</si>
  <si>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</si>
  <si>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</si>
  <si>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</si>
  <si>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</si>
  <si>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</si>
  <si>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</si>
  <si>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</si>
  <si>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</si>
  <si>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</si>
  <si>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</si>
  <si>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</si>
  <si>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</si>
  <si>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</si>
  <si>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</si>
  <si>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</si>
  <si>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</si>
  <si>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</si>
  <si>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</si>
  <si>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</si>
  <si>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</si>
  <si>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</si>
  <si>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</si>
  <si>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</si>
  <si>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</si>
  <si>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</si>
  <si>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</si>
  <si>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</si>
  <si>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</si>
  <si>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</si>
  <si>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</si>
  <si>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</si>
  <si>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</si>
  <si>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</si>
  <si>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</si>
  <si>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</si>
  <si>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</si>
  <si>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</si>
  <si>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</si>
  <si>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</si>
  <si>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</si>
  <si>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</si>
  <si>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</si>
  <si>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</si>
  <si>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</si>
  <si>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</si>
  <si>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</si>
  <si>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</si>
  <si>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</si>
  <si>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</si>
  <si>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</si>
  <si>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</si>
  <si>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</si>
  <si>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</si>
  <si>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</si>
  <si>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</si>
  <si>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</si>
  <si>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</si>
  <si>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</si>
  <si>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</si>
  <si>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</si>
  <si>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</si>
  <si>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</si>
  <si>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</si>
  <si>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</si>
  <si>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</si>
  <si>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</si>
  <si>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</si>
  <si>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</si>
  <si>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</si>
  <si>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</si>
  <si>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</si>
  <si>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</si>
  <si>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</si>
  <si>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</si>
  <si>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</si>
  <si>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</si>
  <si>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</si>
  <si>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</si>
  <si>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</si>
  <si>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</si>
  <si>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</si>
  <si>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</si>
  <si>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</si>
  <si>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</si>
  <si>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</si>
  <si>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</si>
  <si>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</si>
  <si>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</si>
  <si>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</si>
  <si>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</si>
  <si>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</si>
  <si>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</si>
  <si>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</si>
  <si>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</si>
  <si>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</si>
  <si>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</si>
  <si>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</si>
  <si>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</si>
  <si>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</si>
  <si>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</si>
  <si>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</si>
  <si>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</si>
  <si>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</si>
  <si>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</si>
  <si>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</si>
  <si>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</si>
  <si>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</si>
  <si>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</si>
  <si>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</si>
  <si>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</si>
  <si>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</si>
  <si>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</si>
  <si>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</si>
  <si>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</si>
  <si>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</si>
  <si>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</si>
  <si>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</si>
  <si>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</si>
  <si>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</si>
  <si>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</si>
  <si>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</si>
  <si>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</si>
  <si>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</si>
  <si>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</si>
  <si>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</si>
  <si>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</si>
  <si>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</si>
  <si>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</si>
  <si>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</si>
  <si>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</si>
  <si>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</si>
  <si>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</si>
  <si>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</si>
  <si>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</si>
  <si>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</si>
  <si>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</si>
  <si>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</si>
  <si>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</si>
  <si>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</si>
  <si>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</si>
  <si>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</si>
  <si>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</si>
  <si>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</si>
  <si>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</si>
  <si>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</si>
  <si>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</si>
  <si>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</si>
  <si>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</si>
  <si>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</si>
  <si>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</si>
  <si>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</si>
  <si>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</si>
  <si>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</si>
  <si>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</si>
  <si>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</si>
  <si>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</si>
  <si>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</si>
  <si>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</si>
  <si>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</si>
  <si>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</si>
  <si>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</si>
  <si>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</si>
  <si>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</si>
  <si>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</si>
  <si>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</si>
  <si>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</si>
  <si>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</si>
  <si>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</si>
  <si>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</si>
  <si>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</si>
  <si>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</si>
  <si>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</si>
  <si>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</si>
  <si>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</si>
  <si>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</si>
  <si>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</si>
  <si>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</si>
  <si>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</si>
  <si>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</si>
  <si>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</si>
  <si>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</si>
  <si>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</si>
  <si>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</si>
  <si>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</si>
  <si>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</si>
  <si>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</si>
  <si>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</si>
  <si>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</si>
  <si>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</si>
  <si>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</si>
  <si>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</si>
  <si>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</si>
  <si>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</si>
  <si>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</si>
  <si>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</si>
  <si>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</si>
  <si>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</si>
  <si>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</si>
  <si>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</si>
  <si>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</si>
  <si>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</si>
  <si>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</si>
  <si>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</si>
  <si>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</si>
  <si>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</si>
  <si>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</si>
  <si>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</si>
  <si>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</si>
  <si>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</si>
  <si>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</si>
  <si>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</si>
  <si>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</si>
  <si>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</si>
  <si>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</si>
  <si>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</si>
  <si>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</si>
  <si>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</si>
  <si>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</si>
  <si>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</si>
  <si>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</si>
  <si>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</si>
  <si>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</si>
  <si>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</si>
  <si>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</si>
  <si>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</si>
  <si>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</si>
  <si>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</si>
  <si>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</si>
  <si>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</si>
  <si>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</si>
  <si>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</si>
  <si>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</si>
  <si>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</si>
  <si>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</si>
  <si>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</si>
  <si>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</si>
  <si>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</si>
  <si>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</si>
  <si>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</si>
  <si>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</si>
  <si>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</si>
  <si>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</si>
  <si>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</si>
  <si>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</si>
  <si>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</si>
  <si>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</si>
  <si>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</si>
  <si>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</si>
  <si>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</si>
  <si>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</si>
  <si>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</si>
  <si>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</si>
  <si>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</si>
  <si>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</si>
  <si>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</si>
  <si>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</si>
  <si>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</si>
  <si>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</si>
  <si>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</si>
  <si>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</si>
  <si>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</si>
  <si>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</si>
  <si>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</si>
  <si>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</si>
  <si>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</si>
  <si>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</si>
  <si>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</si>
  <si>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</si>
  <si>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</si>
  <si>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</si>
  <si>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</si>
  <si>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</si>
  <si>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</si>
  <si>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</si>
  <si>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</si>
  <si>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</si>
  <si>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</si>
  <si>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</si>
  <si>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</si>
  <si>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</si>
  <si>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</si>
  <si>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</si>
  <si>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</si>
  <si>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</si>
  <si>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</si>
  <si>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</si>
  <si>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</si>
  <si>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</si>
  <si>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</si>
  <si>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</si>
  <si>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</si>
  <si>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</si>
  <si>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</si>
  <si>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</si>
  <si>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</si>
  <si>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</si>
  <si>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</si>
  <si>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</si>
  <si>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</si>
  <si>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</si>
  <si>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</si>
  <si>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</si>
  <si>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</si>
  <si>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</si>
  <si>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</si>
  <si>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</si>
  <si>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</si>
  <si>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</si>
  <si>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</si>
  <si>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</si>
  <si>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</si>
  <si>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</si>
  <si>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</si>
  <si>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</si>
  <si>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</si>
  <si>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</si>
  <si>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</si>
  <si>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</si>
  <si>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</si>
  <si>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</si>
  <si>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</si>
  <si>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</si>
  <si>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</si>
  <si>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</si>
  <si>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</si>
  <si>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</si>
  <si>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</si>
  <si>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</si>
  <si>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</si>
  <si>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</si>
  <si>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</si>
  <si>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</si>
  <si>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</si>
  <si>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</si>
  <si>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</si>
  <si>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</si>
  <si>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</si>
  <si>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</si>
  <si>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</si>
  <si>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</si>
  <si>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</si>
  <si>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</si>
  <si>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</si>
  <si>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</si>
  <si>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</si>
  <si>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</si>
  <si>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</si>
  <si>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</si>
  <si>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</si>
  <si>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</si>
  <si>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</si>
  <si>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</si>
  <si>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</si>
  <si>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</si>
  <si>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</si>
  <si>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</si>
  <si>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</si>
  <si>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</si>
  <si>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</si>
  <si>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</si>
  <si>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</si>
  <si>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</si>
  <si>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</si>
  <si>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</si>
  <si>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</si>
  <si>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</si>
  <si>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</si>
  <si>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</si>
  <si>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</si>
  <si>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</si>
  <si>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</si>
  <si>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</si>
  <si>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</si>
  <si>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</si>
  <si>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</si>
  <si>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</si>
  <si>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</si>
  <si>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</si>
  <si>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</si>
  <si>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</si>
  <si>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</si>
  <si>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</si>
  <si>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</si>
  <si>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</si>
  <si>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</si>
  <si>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</si>
  <si>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</si>
  <si>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</si>
  <si>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</si>
  <si>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</si>
  <si>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</si>
  <si>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</si>
  <si>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</si>
  <si>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</si>
  <si>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</si>
  <si>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</si>
  <si>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</si>
  <si>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</si>
  <si>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</si>
  <si>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</si>
  <si>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</si>
  <si>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</si>
  <si>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</si>
  <si>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</si>
  <si>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</si>
  <si>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</si>
  <si>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</si>
  <si>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</si>
  <si>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</si>
  <si>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</si>
  <si>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</si>
  <si>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</si>
  <si>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</si>
  <si>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</si>
  <si>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</si>
  <si>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</si>
  <si>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</si>
  <si>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</si>
  <si>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</si>
  <si>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</si>
  <si>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</si>
  <si>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</si>
  <si>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</si>
  <si>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</si>
  <si>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</si>
  <si>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</si>
  <si>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</si>
  <si>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</si>
  <si>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</si>
  <si>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</si>
  <si>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</si>
  <si>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</si>
  <si>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</si>
  <si>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</si>
  <si>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</si>
  <si>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</si>
  <si>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</si>
  <si>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</si>
  <si>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</si>
  <si>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</si>
  <si>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</si>
  <si>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</si>
  <si>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</si>
  <si>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</si>
  <si>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</si>
  <si>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</si>
  <si>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</si>
  <si>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</si>
  <si>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</si>
  <si>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</si>
  <si>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</si>
  <si>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</si>
  <si>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</si>
  <si>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</si>
  <si>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</si>
  <si>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</si>
  <si>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</si>
  <si>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</si>
  <si>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</si>
  <si>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</si>
  <si>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</si>
  <si>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</si>
  <si>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</si>
  <si>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</si>
  <si>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</si>
  <si>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</si>
  <si>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</si>
  <si>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</si>
  <si>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</si>
  <si>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</si>
  <si>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</si>
  <si>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</si>
  <si>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</si>
  <si>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</si>
  <si>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</si>
  <si>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</si>
  <si>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</si>
  <si>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</si>
  <si>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</si>
  <si>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</si>
  <si>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</si>
  <si>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</si>
  <si>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</si>
  <si>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</si>
  <si>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</si>
  <si>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</si>
  <si>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</si>
  <si>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</si>
  <si>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</si>
  <si>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</si>
  <si>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</si>
  <si>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</si>
  <si>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</si>
  <si>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</si>
  <si>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</si>
  <si>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</si>
  <si>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</si>
  <si>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</si>
  <si>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</si>
  <si>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</si>
  <si>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</si>
  <si>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</si>
  <si>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</si>
  <si>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</si>
  <si>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</si>
  <si>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</si>
  <si>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</si>
  <si>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</si>
  <si>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</si>
  <si>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</si>
  <si>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</si>
  <si>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</si>
  <si>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</si>
  <si>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</si>
  <si>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</si>
  <si>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</si>
  <si>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</si>
  <si>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</si>
  <si>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</si>
  <si>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</si>
  <si>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</si>
  <si>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</si>
  <si>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</si>
  <si>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</si>
  <si>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</si>
  <si>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</si>
  <si>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</si>
  <si>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</si>
  <si>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</si>
  <si>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</si>
  <si>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</si>
  <si>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</si>
  <si>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</si>
  <si>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</si>
  <si>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</si>
  <si>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</si>
  <si>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</si>
  <si>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</si>
  <si>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</si>
  <si>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</si>
  <si>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</si>
  <si>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</si>
  <si>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</si>
  <si>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</si>
  <si>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</si>
  <si>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</si>
  <si>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</si>
  <si>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</si>
  <si>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</si>
  <si>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</si>
  <si>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</si>
  <si>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</si>
  <si>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</si>
  <si>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</si>
  <si>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</si>
  <si>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</si>
  <si>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</si>
  <si>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</si>
  <si>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</si>
  <si>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</si>
  <si>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</si>
  <si>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</si>
  <si>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</si>
  <si>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</si>
  <si>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</si>
  <si>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</si>
  <si>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</si>
  <si>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</si>
  <si>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</si>
  <si>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</si>
  <si>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</si>
  <si>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</si>
  <si>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</si>
  <si>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</si>
  <si>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</si>
  <si>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</si>
  <si>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</si>
  <si>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</si>
  <si>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</si>
  <si>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</si>
  <si>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</si>
  <si>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</si>
  <si>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</si>
  <si>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</si>
  <si>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</si>
  <si>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</si>
  <si>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</si>
  <si>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</si>
  <si>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</si>
  <si>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</si>
  <si>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</si>
  <si>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</si>
  <si>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</si>
  <si>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</si>
  <si>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</si>
  <si>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</si>
  <si>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</si>
  <si>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</si>
  <si>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</si>
  <si>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</si>
  <si>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</si>
  <si>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</si>
  <si>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</si>
  <si>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</si>
  <si>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</si>
  <si>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</si>
  <si>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</si>
  <si>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</si>
  <si>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</si>
  <si>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</si>
  <si>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</si>
  <si>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</si>
  <si>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</si>
  <si>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</si>
  <si>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</si>
  <si>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</si>
  <si>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</si>
  <si>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</si>
  <si>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</si>
  <si>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</si>
  <si>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</si>
  <si>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</si>
  <si>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</si>
  <si>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</si>
  <si>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</si>
  <si>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</si>
  <si>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</si>
  <si>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</si>
  <si>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</si>
  <si>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</si>
  <si>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</si>
  <si>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</si>
  <si>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</si>
  <si>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</si>
  <si>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</si>
  <si>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</si>
  <si>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</si>
  <si>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</si>
  <si>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</si>
  <si>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</si>
  <si>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</si>
  <si>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</si>
  <si>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</si>
  <si>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</si>
  <si>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</si>
  <si>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</si>
  <si>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</si>
  <si>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</si>
  <si>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</si>
  <si>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</si>
  <si>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</si>
  <si>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</si>
  <si>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</si>
  <si>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</si>
  <si>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</si>
  <si>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</si>
  <si>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</si>
  <si>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</si>
  <si>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</si>
  <si>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</si>
  <si>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</si>
  <si>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</si>
  <si>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</si>
  <si>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</si>
  <si>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</si>
  <si>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</si>
  <si>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</si>
  <si>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</si>
  <si>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</si>
  <si>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</si>
  <si>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</si>
  <si>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</si>
  <si>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</si>
  <si>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</si>
  <si>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</si>
  <si>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</si>
  <si>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</si>
  <si>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</si>
  <si>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</si>
  <si>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</si>
  <si>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</si>
  <si>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</si>
  <si>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</si>
  <si>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</si>
  <si>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</si>
  <si>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</si>
  <si>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</si>
  <si>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</si>
  <si>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</si>
  <si>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</si>
  <si>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</si>
  <si>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</si>
  <si>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</si>
  <si>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</si>
  <si>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</si>
  <si>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</si>
  <si>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</si>
  <si>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</si>
  <si>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</si>
  <si>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</si>
  <si>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</si>
  <si>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</si>
  <si>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</si>
  <si>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</si>
  <si>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</si>
  <si>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</si>
  <si>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</si>
  <si>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</si>
  <si>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</si>
  <si>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</si>
  <si>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</si>
  <si>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</si>
  <si>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</si>
  <si>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</si>
  <si>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</si>
  <si>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</si>
  <si>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</si>
  <si>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</si>
  <si>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</si>
  <si>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</si>
  <si>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</si>
  <si>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</si>
  <si>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</si>
  <si>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</si>
  <si>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</si>
  <si>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</si>
  <si>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</si>
  <si>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</si>
  <si>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</si>
  <si>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</si>
  <si>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</si>
  <si>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</si>
  <si>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</si>
  <si>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</si>
  <si>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</si>
  <si>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</si>
  <si>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</si>
  <si>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</si>
  <si>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</si>
  <si>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</si>
  <si>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</si>
  <si>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</si>
  <si>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</si>
  <si>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</si>
  <si>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</si>
  <si>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</si>
  <si>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</si>
  <si>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</si>
  <si>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</si>
  <si>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</si>
  <si>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</si>
  <si>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</si>
  <si>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</si>
  <si>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</si>
  <si>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</si>
  <si>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</si>
  <si>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</si>
  <si>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</si>
  <si>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</si>
  <si>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</si>
  <si>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</si>
  <si>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</si>
  <si>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</si>
  <si>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</si>
  <si>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</si>
  <si>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</si>
  <si>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</si>
  <si>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</si>
  <si>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</si>
  <si>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</si>
  <si>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</si>
  <si>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</si>
  <si>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</si>
  <si>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</si>
  <si>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</si>
  <si>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</si>
  <si>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</si>
  <si>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</si>
  <si>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</si>
  <si>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</si>
  <si>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</si>
  <si>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</si>
  <si>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</si>
  <si>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</si>
  <si>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</si>
  <si>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</si>
  <si>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</si>
  <si>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</si>
  <si>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</si>
  <si>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</si>
  <si>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</si>
  <si>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</si>
  <si>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</si>
  <si>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</si>
  <si>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</si>
  <si>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</si>
  <si>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</si>
  <si>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</si>
  <si>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</si>
  <si>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</si>
  <si>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</si>
  <si>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</si>
  <si>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</si>
  <si>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</si>
  <si>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</si>
  <si>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</si>
  <si>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</si>
  <si>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</si>
  <si>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</si>
  <si>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</si>
  <si>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</si>
  <si>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</si>
  <si>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</si>
  <si>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</si>
  <si>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</si>
  <si>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</si>
  <si>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</si>
  <si>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</si>
  <si>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</si>
  <si>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</si>
  <si>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</si>
  <si>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</si>
  <si>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</si>
  <si>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</si>
  <si>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</si>
  <si>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</si>
  <si>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</si>
  <si>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</si>
  <si>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</si>
  <si>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</si>
  <si>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</si>
  <si>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</si>
  <si>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</si>
  <si>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</si>
  <si>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</si>
  <si>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</si>
  <si>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</si>
  <si>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</si>
  <si>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</si>
  <si>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</si>
  <si>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</si>
  <si>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</si>
  <si>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</si>
  <si>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</si>
  <si>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</si>
  <si>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</si>
  <si>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</si>
  <si>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</si>
  <si>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</si>
  <si>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</si>
  <si>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</si>
  <si>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</si>
  <si>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</si>
  <si>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</si>
  <si>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</si>
  <si>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</si>
  <si>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</si>
  <si>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</si>
  <si>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</si>
  <si>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</si>
  <si>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</si>
  <si>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</si>
  <si>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</si>
  <si>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</si>
  <si>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</si>
  <si>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</si>
  <si>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</si>
  <si>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</si>
  <si>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</si>
  <si>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</si>
  <si>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</si>
  <si>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</si>
  <si>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</si>
  <si>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</si>
  <si>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</si>
  <si>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</si>
  <si>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</si>
  <si>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</si>
  <si>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</si>
  <si>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</si>
  <si>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</si>
  <si>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</si>
  <si>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</si>
  <si>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</si>
  <si>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</si>
  <si>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</si>
  <si>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</si>
  <si>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</si>
  <si>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</si>
  <si>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</si>
  <si>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</si>
  <si>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</si>
  <si>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</si>
  <si>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</si>
  <si>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</si>
  <si>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</si>
  <si>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</si>
  <si>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</si>
  <si>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</si>
  <si>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</si>
  <si>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</si>
  <si>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</si>
  <si>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</si>
  <si>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</si>
  <si>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</si>
  <si>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</si>
  <si>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</si>
  <si>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</si>
  <si>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</si>
  <si>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</si>
  <si>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</si>
  <si>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</si>
  <si>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</si>
  <si>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</si>
  <si>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</si>
  <si>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</si>
  <si>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</si>
  <si>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</si>
  <si>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</si>
  <si>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</si>
  <si>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</si>
  <si>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</si>
  <si>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</si>
  <si>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</si>
  <si>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</si>
  <si>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</si>
  <si>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</si>
  <si>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</si>
  <si>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</si>
  <si>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</si>
  <si>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</si>
  <si>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</si>
  <si>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</si>
  <si>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</si>
  <si>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</si>
  <si>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</si>
  <si>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</si>
  <si>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</si>
  <si>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</si>
  <si>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</si>
  <si>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</si>
  <si>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</si>
  <si>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</si>
  <si>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</si>
  <si>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</si>
  <si>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</si>
  <si>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</si>
  <si>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</si>
  <si>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</si>
  <si>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</si>
  <si>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</si>
  <si>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</si>
  <si>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</si>
  <si>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</si>
  <si>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</si>
  <si>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</si>
  <si>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</si>
  <si>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</si>
  <si>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</si>
  <si>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</si>
  <si>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</si>
  <si>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</si>
  <si>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</si>
  <si>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</si>
  <si>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</si>
  <si>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</si>
  <si>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</si>
  <si>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</si>
  <si>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</si>
  <si>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</si>
  <si>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</si>
  <si>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</si>
  <si>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</si>
  <si>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</si>
  <si>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</si>
  <si>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</si>
  <si>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</si>
  <si>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</si>
  <si>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</si>
  <si>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</si>
  <si>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</si>
  <si>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</si>
  <si>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</si>
  <si>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</si>
  <si>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</si>
  <si>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</si>
  <si>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</si>
  <si>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</si>
  <si>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</si>
  <si>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</si>
  <si>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</si>
  <si>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</si>
  <si>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</si>
  <si>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</si>
  <si>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</si>
  <si>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</si>
  <si>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</si>
  <si>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</si>
  <si>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</si>
  <si>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</si>
  <si>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</si>
  <si>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</si>
  <si>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</si>
  <si>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</si>
  <si>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</si>
  <si>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</si>
  <si>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</si>
  <si>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</si>
  <si>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</si>
  <si>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</si>
  <si>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</si>
  <si>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</si>
  <si>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</si>
  <si>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</si>
  <si>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</si>
  <si>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</si>
  <si>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</si>
  <si>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</si>
  <si>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</si>
  <si>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</si>
  <si>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</si>
  <si>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</si>
  <si>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</si>
  <si>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</si>
  <si>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</si>
  <si>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</si>
  <si>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</si>
  <si>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</si>
  <si>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</si>
  <si>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</si>
  <si>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</si>
  <si>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</si>
  <si>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</si>
  <si>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</si>
  <si>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</si>
  <si>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</si>
  <si>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</si>
  <si>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</si>
  <si>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</si>
  <si>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</si>
  <si>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</si>
  <si>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</si>
  <si>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</si>
  <si>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</si>
  <si>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</si>
  <si>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</si>
  <si>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</si>
  <si>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</si>
  <si>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</si>
  <si>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</si>
  <si>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</si>
  <si>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</si>
  <si>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</si>
  <si>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</si>
  <si>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</si>
  <si>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</si>
  <si>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</si>
  <si>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</si>
  <si>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</si>
  <si>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</si>
  <si>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</si>
  <si>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</si>
  <si>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</si>
  <si>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</si>
  <si>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</si>
  <si>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</si>
  <si>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</si>
  <si>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</si>
  <si>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</si>
  <si>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</si>
  <si>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</si>
  <si>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</si>
  <si>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</si>
  <si>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</si>
  <si>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</si>
  <si>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</si>
  <si>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</si>
  <si>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</si>
  <si>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</si>
  <si>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</si>
  <si>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</si>
  <si>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</si>
  <si>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</si>
  <si>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</si>
  <si>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</si>
  <si>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</si>
  <si>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</si>
  <si>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</si>
  <si>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</si>
  <si>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</si>
  <si>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</si>
  <si>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</si>
  <si>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</si>
  <si>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</si>
  <si>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</si>
  <si>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</si>
  <si>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</si>
  <si>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</si>
  <si>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</si>
  <si>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</si>
  <si>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</si>
  <si>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</si>
  <si>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</si>
  <si>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</si>
  <si>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</si>
  <si>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</si>
  <si>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</si>
  <si>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</si>
  <si>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</si>
  <si>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</si>
  <si>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</si>
  <si>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</si>
  <si>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</si>
  <si>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</si>
  <si>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</si>
  <si>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</si>
  <si>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</si>
  <si>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</si>
  <si>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</si>
  <si>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</si>
  <si>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</si>
  <si>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</si>
  <si>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</si>
  <si>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</si>
  <si>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</si>
  <si>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</si>
  <si>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</si>
  <si>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</si>
  <si>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</si>
  <si>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</si>
  <si>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</si>
  <si>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</si>
  <si>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</si>
  <si>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</si>
  <si>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</si>
  <si>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</si>
  <si>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</si>
  <si>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</si>
  <si>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</si>
  <si>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</si>
  <si>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</si>
  <si>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</si>
  <si>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</si>
  <si>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</si>
  <si>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</si>
  <si>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</si>
  <si>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</si>
  <si>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</si>
  <si>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</si>
  <si>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</si>
  <si>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</si>
  <si>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</si>
  <si>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</si>
  <si>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</si>
  <si>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</si>
  <si>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</si>
  <si>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</si>
  <si>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</si>
  <si>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</si>
  <si>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</si>
  <si>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</si>
  <si>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</si>
  <si>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</si>
  <si>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</si>
  <si>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</si>
  <si>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</si>
  <si>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</si>
  <si>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</si>
  <si>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</si>
  <si>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</si>
  <si>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</si>
  <si>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</si>
  <si>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</si>
  <si>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</si>
  <si>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</si>
  <si>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</si>
  <si>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</si>
  <si>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</si>
  <si>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</si>
  <si>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</si>
  <si>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</si>
  <si>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</si>
  <si>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</si>
  <si>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</si>
  <si>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</si>
  <si>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</si>
  <si>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</si>
  <si>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</si>
  <si>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</si>
  <si>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</si>
  <si>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</si>
  <si>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</si>
  <si>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</si>
  <si>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</si>
  <si>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</si>
  <si>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</si>
  <si>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</si>
  <si>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</si>
  <si>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</si>
  <si>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</si>
  <si>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</si>
  <si>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</si>
  <si>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</si>
  <si>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</si>
  <si>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</si>
  <si>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</si>
  <si>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</si>
  <si>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</si>
  <si>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</si>
  <si>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</si>
  <si>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</si>
  <si>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</si>
  <si>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</si>
  <si>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</si>
  <si>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</si>
  <si>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</si>
  <si>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</si>
  <si>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</si>
  <si>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</si>
  <si>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</si>
  <si>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</si>
  <si>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</si>
  <si>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</si>
  <si>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</si>
  <si>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</si>
  <si>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</si>
  <si>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</si>
  <si>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</si>
  <si>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</si>
  <si>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</si>
  <si>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</si>
  <si>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</si>
  <si>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</si>
  <si>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</si>
  <si>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</si>
  <si>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</si>
  <si>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</si>
  <si>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</si>
  <si>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</si>
  <si>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</si>
  <si>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</si>
  <si>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</si>
  <si>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</si>
  <si>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</si>
  <si>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</si>
  <si>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</si>
  <si>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</si>
  <si>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</si>
  <si>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</si>
  <si>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</si>
  <si>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</si>
  <si>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</si>
  <si>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</si>
  <si>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</si>
  <si>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</si>
  <si>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</si>
  <si>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</si>
  <si>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</si>
  <si>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</si>
  <si>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</si>
  <si>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</si>
  <si>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</si>
  <si>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</si>
  <si>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</si>
  <si>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</si>
  <si>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</si>
  <si>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</si>
  <si>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</si>
  <si>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</si>
  <si>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</si>
  <si>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</si>
  <si>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</si>
  <si>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</si>
  <si>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</si>
  <si>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</si>
  <si>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</si>
  <si>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</si>
  <si>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</si>
  <si>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</si>
  <si>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</si>
  <si>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</si>
  <si>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</si>
  <si>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</si>
  <si>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</si>
  <si>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</si>
  <si>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</si>
  <si>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</si>
  <si>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</si>
  <si>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</si>
  <si>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</si>
  <si>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</si>
  <si>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</si>
  <si>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</si>
  <si>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</si>
  <si>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</si>
  <si>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</si>
  <si>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</si>
  <si>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</si>
  <si>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</si>
  <si>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</si>
  <si>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</si>
  <si>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</si>
  <si>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</si>
  <si>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</si>
  <si>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</si>
  <si>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</si>
  <si>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</si>
  <si>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</si>
  <si>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</si>
  <si>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</si>
  <si>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</si>
  <si>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</si>
  <si>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</si>
  <si>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</si>
  <si>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</si>
  <si>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</si>
  <si>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</si>
  <si>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</si>
  <si>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</si>
  <si>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</si>
  <si>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</si>
  <si>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</si>
  <si>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</si>
  <si>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</si>
  <si>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</si>
  <si>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</si>
  <si>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</si>
  <si>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</si>
  <si>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</si>
  <si>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</si>
  <si>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</si>
  <si>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</si>
  <si>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</si>
  <si>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</si>
  <si>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</si>
  <si>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</si>
  <si>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</si>
  <si>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</si>
  <si>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</si>
  <si>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</si>
  <si>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</si>
  <si>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</si>
  <si>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</si>
  <si>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</si>
  <si>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</si>
  <si>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</si>
  <si>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</si>
  <si>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</si>
  <si>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</si>
  <si>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</si>
  <si>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</si>
  <si>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</si>
  <si>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</si>
  <si>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</si>
  <si>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</si>
  <si>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</si>
  <si>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</si>
  <si>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</si>
  <si>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</si>
  <si>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</si>
  <si>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</si>
  <si>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</si>
  <si>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</si>
  <si>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</si>
  <si>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</si>
  <si>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</si>
  <si>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</si>
  <si>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</si>
  <si>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</si>
  <si>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</si>
  <si>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</si>
  <si>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</si>
  <si>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</si>
  <si>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</si>
  <si>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</si>
  <si>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</si>
  <si>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</si>
  <si>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</si>
  <si>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</si>
  <si>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</si>
  <si>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</si>
  <si>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</si>
  <si>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</si>
  <si>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</si>
  <si>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</si>
  <si>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</si>
  <si>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</si>
  <si>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</si>
  <si>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</si>
  <si>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</si>
  <si>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</si>
  <si>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</si>
  <si>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</si>
  <si>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</si>
  <si>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</si>
  <si>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</si>
  <si>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</si>
  <si>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</si>
  <si>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</si>
  <si>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</si>
  <si>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</si>
  <si>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</si>
  <si>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</si>
  <si>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</si>
  <si>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</si>
  <si>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</si>
  <si>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</si>
  <si>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</si>
  <si>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</si>
  <si>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</si>
  <si>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</si>
  <si>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</si>
  <si>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</si>
  <si>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</si>
  <si>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</si>
  <si>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</si>
  <si>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</si>
  <si>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</si>
  <si>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</si>
  <si>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</si>
  <si>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</si>
  <si>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</si>
  <si>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</si>
  <si>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</si>
  <si>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</si>
  <si>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</si>
  <si>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</si>
  <si>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</si>
  <si>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</si>
  <si>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</si>
  <si>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</si>
  <si>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</si>
  <si>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</si>
  <si>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</si>
  <si>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</si>
  <si>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</si>
  <si>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</si>
  <si>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</si>
  <si>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</si>
  <si>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</si>
  <si>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</si>
  <si>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</si>
  <si>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</si>
  <si>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</si>
  <si>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</si>
  <si>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</si>
  <si>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</si>
  <si>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</si>
  <si>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</si>
  <si>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</si>
  <si>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</si>
  <si>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</si>
  <si>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</si>
  <si>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</si>
  <si>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</si>
  <si>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</si>
  <si>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</si>
  <si>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</si>
  <si>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</si>
  <si>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</si>
  <si>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</si>
  <si>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</si>
  <si>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</si>
  <si>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</si>
  <si>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</si>
  <si>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</si>
  <si>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</si>
  <si>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</si>
  <si>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</si>
  <si>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</si>
  <si>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</si>
  <si>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</si>
  <si>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</si>
  <si>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</si>
  <si>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</si>
  <si>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</si>
  <si>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</si>
  <si>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</si>
  <si>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</si>
  <si>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</si>
  <si>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</si>
  <si>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</si>
  <si>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</si>
  <si>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</si>
  <si>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</si>
  <si>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</si>
  <si>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</si>
  <si>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</si>
  <si>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</si>
  <si>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</si>
  <si>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</si>
  <si>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</si>
  <si>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</si>
  <si>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</si>
  <si>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</si>
  <si>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</si>
  <si>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</si>
  <si>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</si>
  <si>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</si>
  <si>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</si>
  <si>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</si>
  <si>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</si>
  <si>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</si>
  <si>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</si>
  <si>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</si>
  <si>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</si>
  <si>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</si>
  <si>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</si>
  <si>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</si>
  <si>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</si>
  <si>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</si>
  <si>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</si>
  <si>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</si>
  <si>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</si>
  <si>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</si>
  <si>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</si>
  <si>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</si>
  <si>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</si>
  <si>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</si>
  <si>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</si>
  <si>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</si>
  <si>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</si>
  <si>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</si>
  <si>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</si>
  <si>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</si>
  <si>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</si>
  <si>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</si>
  <si>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</si>
  <si>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</si>
  <si>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</si>
  <si>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</si>
  <si>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</si>
  <si>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</si>
  <si>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</si>
  <si>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</si>
  <si>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</si>
  <si>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</si>
  <si>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</si>
  <si>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</si>
  <si>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</si>
  <si>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</si>
  <si>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</si>
  <si>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</si>
  <si>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</si>
  <si>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</si>
  <si>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</si>
  <si>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</si>
  <si>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</si>
  <si>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</si>
  <si>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</si>
  <si>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</si>
  <si>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</si>
  <si>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</si>
  <si>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</si>
  <si>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</si>
  <si>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</si>
  <si>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</si>
  <si>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</si>
  <si>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</si>
  <si>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</si>
  <si>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</si>
  <si>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</si>
  <si>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</si>
  <si>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</si>
  <si>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</si>
  <si>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</si>
  <si>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</si>
  <si>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</si>
  <si>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</si>
  <si>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</si>
  <si>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</si>
  <si>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</si>
  <si>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</si>
  <si>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</si>
  <si>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</si>
  <si>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</si>
  <si>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</si>
  <si>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</si>
  <si>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</si>
  <si>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</si>
  <si>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</si>
  <si>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</si>
  <si>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</si>
  <si>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</si>
  <si>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</si>
  <si>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</si>
  <si>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</si>
  <si>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</si>
  <si>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</si>
  <si>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</si>
  <si>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</si>
  <si>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</si>
  <si>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</si>
  <si>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</si>
  <si>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</si>
  <si>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</si>
  <si>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</si>
  <si>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</si>
  <si>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</si>
  <si>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</si>
  <si>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</si>
  <si>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</si>
  <si>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</si>
  <si>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</si>
  <si>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</si>
  <si>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</si>
  <si>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</si>
  <si>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</si>
  <si>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</si>
  <si>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</si>
  <si>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</si>
  <si>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</si>
  <si>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</si>
  <si>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</si>
  <si>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</si>
  <si>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</si>
  <si>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</si>
  <si>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</si>
  <si>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</si>
  <si>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</si>
  <si>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</si>
  <si>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</si>
  <si>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</si>
  <si>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</si>
  <si>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</si>
  <si>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</si>
  <si>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</si>
  <si>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</si>
  <si>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</si>
  <si>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</si>
  <si>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</si>
  <si>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</si>
  <si>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</si>
  <si>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</si>
  <si>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</si>
  <si>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</si>
  <si>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</si>
  <si>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</si>
  <si>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</si>
  <si>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</si>
  <si>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</si>
  <si>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</si>
  <si>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</si>
  <si>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</si>
  <si>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</si>
  <si>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</si>
  <si>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</si>
  <si>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</si>
  <si>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</si>
  <si>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</si>
  <si>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</si>
  <si>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</si>
  <si>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</si>
  <si>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</si>
  <si>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</si>
  <si>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</si>
  <si>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</si>
  <si>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</si>
  <si>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</si>
  <si>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</si>
  <si>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</si>
  <si>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</si>
  <si>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</si>
  <si>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</si>
  <si>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</si>
  <si>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</si>
  <si>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</si>
  <si>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</si>
  <si>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</si>
  <si>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</si>
  <si>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</si>
  <si>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</si>
  <si>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</si>
  <si>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</si>
  <si>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</si>
  <si>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</si>
  <si>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</si>
  <si>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</si>
  <si>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</si>
  <si>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</si>
  <si>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</si>
  <si>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</si>
  <si>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</si>
  <si>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</si>
  <si>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</si>
  <si>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</si>
  <si>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</si>
  <si>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</si>
  <si>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</si>
  <si>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</si>
  <si>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</si>
  <si>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</si>
  <si>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</si>
  <si>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</si>
  <si>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</si>
  <si>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</si>
  <si>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</si>
  <si>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</si>
  <si>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</si>
  <si>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</si>
  <si>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</si>
  <si>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</si>
  <si>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</si>
  <si>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</si>
  <si>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</si>
  <si>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</si>
  <si>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</si>
  <si>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</si>
  <si>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</si>
  <si>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</si>
  <si>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</si>
  <si>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</si>
  <si>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</si>
  <si>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</si>
  <si>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</si>
  <si>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</si>
  <si>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</si>
  <si>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</si>
  <si>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</si>
  <si>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</si>
  <si>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</si>
  <si>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</si>
  <si>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</si>
  <si>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</si>
  <si>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</si>
  <si>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</si>
  <si>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</si>
  <si>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</si>
  <si>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</si>
  <si>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</si>
  <si>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</si>
  <si>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</si>
  <si>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</si>
  <si>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</si>
  <si>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</si>
  <si>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</si>
  <si>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</si>
  <si>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</si>
  <si>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</si>
  <si>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</si>
  <si>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</si>
  <si>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</si>
  <si>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</si>
  <si>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</si>
  <si>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</si>
  <si>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</si>
  <si>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</si>
  <si>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</si>
  <si>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</si>
  <si>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</si>
  <si>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</si>
  <si>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</si>
  <si>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</si>
  <si>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</si>
  <si>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</si>
  <si>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</si>
  <si>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</si>
  <si>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</si>
  <si>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</si>
  <si>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</si>
  <si>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</si>
  <si>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</si>
  <si>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</si>
  <si>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</si>
  <si>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</si>
  <si>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</si>
  <si>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</si>
  <si>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</si>
  <si>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</si>
  <si>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</si>
  <si>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</si>
  <si>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</si>
  <si>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</si>
  <si>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</si>
  <si>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</si>
  <si>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</si>
  <si>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</si>
  <si>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</si>
  <si>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</si>
  <si>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</si>
  <si>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</si>
  <si>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</si>
  <si>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</si>
  <si>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</si>
  <si>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</si>
  <si>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</si>
  <si>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</si>
  <si>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</si>
  <si>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</si>
  <si>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</si>
  <si>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</si>
  <si>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</si>
  <si>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</si>
  <si>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</si>
  <si>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</si>
  <si>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</si>
  <si>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</si>
  <si>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</si>
  <si>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</si>
  <si>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</si>
  <si>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</si>
  <si>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</si>
  <si>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</si>
  <si>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</si>
  <si>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</si>
  <si>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</si>
  <si>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</si>
  <si>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</si>
  <si>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</si>
  <si>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</si>
  <si>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</si>
  <si>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</si>
  <si>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</si>
  <si>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</si>
  <si>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</si>
  <si>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</si>
  <si>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</si>
  <si>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</si>
  <si>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</si>
  <si>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</si>
  <si>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</si>
  <si>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</si>
  <si>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</si>
  <si>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</si>
  <si>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</si>
  <si>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</si>
  <si>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</si>
  <si>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</si>
  <si>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</si>
  <si>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</si>
  <si>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</si>
  <si>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</si>
  <si>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</si>
  <si>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</si>
  <si>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</si>
  <si>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</si>
  <si>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</si>
  <si>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</si>
  <si>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</si>
  <si>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</si>
  <si>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</si>
  <si>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</si>
  <si>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</si>
  <si>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</si>
  <si>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</si>
  <si>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</si>
  <si>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</si>
  <si>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</si>
  <si>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</si>
  <si>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</si>
  <si>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</si>
  <si>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</si>
  <si>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</si>
  <si>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</si>
  <si>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</si>
  <si>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</si>
  <si>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</si>
  <si>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</si>
  <si>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</si>
  <si>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</si>
  <si>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</si>
  <si>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</si>
  <si>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</si>
  <si>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</si>
  <si>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</si>
  <si>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</si>
  <si>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</si>
  <si>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</si>
  <si>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</si>
  <si>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</si>
  <si>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</si>
  <si>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</si>
  <si>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</si>
  <si>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</si>
  <si>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</si>
  <si>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</si>
  <si>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</si>
  <si>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</si>
  <si>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</si>
  <si>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</si>
  <si>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</si>
  <si>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</si>
  <si>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</si>
  <si>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</si>
  <si>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</si>
  <si>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</si>
  <si>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</si>
  <si>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</si>
  <si>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</si>
  <si>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</si>
  <si>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</si>
  <si>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</si>
  <si>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</si>
  <si>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</si>
  <si>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</si>
  <si>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</si>
  <si>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</si>
  <si>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</si>
  <si>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</si>
  <si>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</si>
  <si>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</si>
  <si>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</si>
  <si>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</si>
  <si>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</si>
  <si>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</si>
  <si>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</si>
  <si>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</si>
  <si>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</si>
  <si>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</si>
  <si>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</si>
  <si>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</si>
  <si>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</si>
  <si>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</si>
  <si>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</si>
  <si>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</si>
  <si>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</si>
  <si>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</si>
  <si>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</si>
  <si>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</si>
  <si>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</si>
  <si>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</si>
  <si>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</si>
  <si>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</si>
  <si>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</si>
  <si>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</si>
  <si>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</si>
  <si>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</si>
  <si>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</si>
  <si>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</si>
  <si>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</si>
  <si>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</si>
  <si>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</si>
  <si>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</si>
  <si>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</si>
  <si>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</si>
  <si>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</si>
  <si>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</si>
  <si>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</si>
  <si>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</si>
  <si>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</si>
  <si>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</si>
  <si>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</si>
  <si>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</si>
  <si>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</si>
  <si>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</si>
  <si>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</si>
  <si>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</si>
  <si>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</si>
  <si>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</si>
  <si>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</si>
  <si>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</si>
  <si>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</si>
  <si>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</si>
  <si>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</si>
  <si>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</si>
  <si>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</si>
  <si>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</si>
  <si>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</si>
  <si>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</si>
  <si>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</si>
  <si>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</si>
  <si>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</si>
  <si>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</si>
  <si>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</si>
  <si>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</si>
  <si>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</si>
  <si>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</si>
  <si>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</si>
  <si>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</si>
  <si>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</si>
  <si>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</si>
  <si>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</si>
  <si>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</si>
  <si>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</si>
  <si>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</si>
  <si>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</si>
  <si>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</si>
  <si>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</si>
  <si>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</si>
  <si>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</si>
  <si>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</si>
  <si>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</si>
  <si>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</si>
  <si>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</si>
  <si>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</si>
  <si>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</si>
  <si>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</si>
  <si>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</si>
  <si>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</si>
  <si>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</si>
  <si>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</si>
  <si>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</si>
  <si>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</si>
  <si>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</si>
  <si>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</si>
  <si>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</si>
  <si>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</si>
  <si>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</si>
  <si>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</si>
  <si>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</si>
  <si>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</si>
  <si>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</si>
  <si>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</si>
  <si>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</si>
  <si>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</si>
  <si>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</si>
  <si>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</si>
  <si>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</si>
  <si>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</si>
  <si>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</si>
  <si>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</si>
  <si>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</si>
  <si>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</si>
  <si>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</si>
  <si>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</si>
  <si>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</si>
  <si>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</si>
  <si>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</si>
  <si>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</si>
  <si>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</si>
  <si>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</si>
  <si>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</si>
  <si>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</si>
  <si>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</si>
  <si>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</si>
  <si>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</si>
  <si>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</si>
  <si>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</si>
  <si>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</si>
  <si>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</si>
  <si>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</si>
  <si>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</si>
  <si>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</si>
  <si>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</si>
  <si>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</si>
  <si>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</si>
  <si>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</si>
  <si>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</si>
  <si>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</si>
  <si>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</si>
  <si>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</si>
  <si>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</si>
  <si>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</si>
  <si>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</si>
  <si>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</si>
  <si>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</si>
  <si>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</si>
  <si>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</si>
  <si>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</si>
  <si>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</si>
  <si>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</si>
  <si>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</si>
  <si>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</si>
  <si>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</si>
  <si>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</si>
  <si>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</si>
  <si>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</si>
  <si>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</si>
  <si>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</si>
  <si>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</si>
  <si>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</si>
  <si>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</si>
  <si>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</si>
  <si>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</si>
  <si>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</si>
  <si>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</si>
  <si>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</si>
  <si>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</si>
  <si>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</si>
  <si>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</si>
  <si>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</si>
  <si>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</si>
  <si>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</si>
  <si>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</si>
  <si>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</si>
  <si>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</si>
  <si>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</si>
  <si>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</si>
  <si>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</si>
  <si>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</si>
  <si>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</si>
  <si>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</si>
  <si>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</si>
  <si>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</si>
  <si>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</si>
  <si>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</si>
  <si>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</si>
  <si>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</si>
  <si>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</si>
  <si>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</si>
  <si>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</si>
  <si>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</si>
  <si>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</si>
  <si>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</si>
  <si>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</si>
  <si>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</si>
  <si>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</si>
  <si>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</si>
  <si>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</si>
  <si>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</si>
  <si>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</si>
  <si>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</si>
  <si>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</si>
  <si>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</si>
  <si>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</si>
  <si>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</si>
  <si>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</si>
  <si>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</si>
  <si>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</si>
  <si>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</si>
  <si>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</si>
  <si>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</si>
  <si>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</si>
  <si>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</si>
  <si>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</si>
  <si>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</si>
  <si>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</si>
  <si>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</si>
  <si>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</si>
  <si>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</si>
  <si>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</si>
  <si>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</si>
  <si>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</si>
  <si>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</si>
  <si>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</si>
  <si>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</si>
  <si>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</si>
  <si>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</si>
  <si>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</si>
  <si>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</si>
  <si>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</si>
  <si>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</si>
  <si>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</si>
  <si>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</si>
  <si>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</si>
  <si>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</si>
  <si>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</si>
  <si>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</si>
  <si>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</si>
  <si>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</si>
  <si>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</si>
  <si>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</si>
  <si>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</si>
  <si>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</si>
  <si>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</si>
  <si>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</si>
  <si>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</si>
  <si>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</si>
  <si>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</si>
  <si>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</si>
  <si>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</si>
  <si>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</si>
  <si>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</si>
  <si>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</si>
  <si>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</si>
  <si>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</si>
  <si>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</si>
  <si>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</si>
  <si>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</si>
  <si>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</si>
  <si>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</si>
  <si>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</si>
  <si>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</si>
  <si>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</si>
  <si>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</si>
  <si>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</si>
  <si>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</si>
  <si>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</si>
  <si>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</si>
  <si>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</si>
  <si>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</si>
  <si>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</si>
  <si>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</si>
  <si>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</si>
  <si>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</si>
  <si>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</si>
  <si>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</si>
  <si>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</si>
  <si>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</si>
  <si>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</si>
  <si>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</si>
  <si>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</si>
  <si>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</si>
  <si>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</si>
  <si>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</si>
  <si>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</si>
  <si>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</si>
  <si>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</si>
  <si>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</si>
  <si>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</si>
  <si>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</si>
  <si>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</si>
  <si>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</si>
  <si>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</si>
  <si>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</si>
  <si>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</si>
  <si>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</si>
  <si>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</si>
  <si>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</si>
  <si>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</si>
  <si>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</si>
  <si>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</si>
  <si>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</si>
  <si>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</si>
  <si>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</si>
  <si>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</si>
  <si>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</si>
  <si>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</si>
  <si>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</si>
  <si>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</si>
  <si>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</si>
  <si>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</si>
  <si>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</si>
  <si>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</si>
  <si>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</si>
  <si>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</si>
  <si>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</si>
  <si>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</si>
  <si>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</si>
  <si>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</si>
  <si>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</si>
  <si>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</si>
  <si>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</si>
  <si>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</si>
  <si>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</si>
  <si>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</si>
  <si>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</si>
  <si>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</si>
  <si>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</si>
  <si>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</si>
  <si>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</si>
  <si>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</si>
  <si>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</si>
  <si>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</si>
  <si>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</si>
  <si>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</si>
  <si>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</si>
  <si>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</si>
  <si>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</si>
  <si>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</si>
  <si>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</si>
  <si>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</si>
  <si>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</si>
  <si>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</si>
  <si>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</si>
  <si>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</si>
  <si>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</si>
  <si>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</si>
  <si>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</si>
  <si>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</si>
  <si>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</si>
  <si>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</si>
  <si>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</si>
  <si>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</si>
  <si>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</si>
  <si>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</si>
  <si>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</si>
  <si>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</si>
  <si>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</si>
  <si>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</si>
  <si>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</si>
  <si>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</si>
  <si>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</si>
  <si>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</si>
  <si>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</si>
  <si>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</si>
  <si>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</si>
  <si>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</si>
  <si>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</si>
  <si>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</si>
  <si>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</si>
  <si>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</si>
  <si>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</si>
  <si>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</si>
  <si>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</si>
  <si>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</si>
  <si>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</si>
  <si>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</si>
  <si>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</si>
  <si>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</si>
  <si>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</si>
  <si>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</si>
  <si>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</si>
  <si>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</si>
  <si>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</si>
  <si>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</si>
  <si>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</si>
  <si>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</si>
  <si>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</si>
  <si>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</si>
  <si>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</si>
  <si>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</si>
  <si>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</si>
  <si>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</si>
  <si>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</si>
  <si>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</si>
  <si>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</si>
  <si>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</si>
  <si>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</si>
  <si>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</si>
  <si>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</si>
  <si>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</si>
  <si>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</si>
  <si>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</si>
  <si>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</si>
  <si>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</si>
  <si>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</si>
  <si>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</si>
  <si>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</si>
  <si>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</si>
  <si>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</si>
  <si>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</si>
  <si>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</si>
  <si>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</si>
  <si>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</si>
  <si>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</si>
  <si>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</si>
  <si>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</si>
  <si>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</si>
  <si>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</si>
  <si>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</si>
  <si>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</si>
  <si>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</si>
  <si>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</si>
  <si>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</si>
  <si>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</si>
  <si>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</si>
  <si>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</si>
  <si>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</si>
  <si>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</si>
  <si>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</si>
  <si>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</si>
  <si>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</si>
  <si>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</si>
  <si>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</si>
  <si>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</si>
  <si>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</si>
  <si>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</si>
  <si>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</si>
  <si>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</si>
  <si>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</si>
  <si>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</si>
  <si>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</si>
  <si>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</si>
  <si>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</si>
  <si>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</si>
  <si>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</si>
  <si>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</si>
  <si>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</si>
  <si>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</si>
  <si>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</si>
  <si>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</si>
  <si>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</si>
  <si>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</si>
  <si>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</si>
  <si>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</si>
  <si>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</si>
  <si>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</si>
  <si>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</si>
  <si>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</si>
  <si>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</si>
  <si>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</si>
  <si>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</si>
  <si>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</si>
  <si>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</si>
  <si>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</si>
  <si>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</si>
  <si>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</si>
  <si>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</si>
  <si>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</si>
  <si>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</si>
  <si>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</si>
  <si>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</si>
  <si>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</si>
  <si>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</si>
  <si>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</si>
  <si>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</si>
  <si>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</si>
  <si>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</si>
  <si>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</si>
  <si>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</si>
  <si>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</si>
  <si>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</si>
  <si>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</si>
  <si>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</si>
  <si>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</si>
  <si>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</si>
  <si>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</si>
  <si>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</si>
  <si>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</si>
  <si>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</si>
  <si>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</si>
  <si>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</si>
  <si>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</si>
  <si>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</si>
  <si>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</si>
  <si>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</si>
  <si>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</si>
  <si>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</si>
  <si>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</si>
  <si>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</si>
  <si>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</si>
  <si>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</si>
  <si>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</si>
  <si>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</si>
  <si>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</si>
  <si>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</si>
  <si>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</si>
  <si>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</si>
  <si>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</si>
  <si>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</si>
  <si>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</si>
  <si>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</si>
  <si>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</si>
  <si>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</si>
  <si>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</si>
  <si>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</si>
  <si>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</si>
  <si>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</si>
  <si>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</si>
  <si>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</si>
  <si>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</si>
  <si>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</si>
  <si>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</si>
  <si>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</si>
  <si>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</si>
  <si>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</si>
  <si>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</si>
  <si>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</si>
  <si>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</si>
  <si>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</si>
  <si>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</si>
  <si>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</si>
  <si>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</si>
  <si>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</si>
  <si>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</si>
  <si>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</si>
  <si>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</si>
  <si>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</si>
  <si>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</si>
  <si>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</si>
  <si>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</si>
  <si>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</si>
  <si>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</si>
  <si>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</si>
  <si>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</si>
  <si>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</si>
  <si>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</si>
  <si>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</si>
  <si>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</si>
  <si>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</si>
  <si>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</si>
  <si>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</si>
  <si>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</si>
  <si>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</si>
  <si>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</si>
  <si>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</si>
  <si>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</si>
  <si>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</si>
  <si>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</si>
  <si>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</si>
  <si>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</si>
  <si>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</si>
  <si>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</si>
  <si>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</si>
  <si>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</si>
  <si>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</si>
  <si>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</si>
  <si>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</si>
  <si>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</si>
  <si>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</si>
  <si>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</si>
  <si>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</si>
  <si>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</si>
  <si>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</si>
  <si>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</si>
  <si>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</si>
  <si>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</si>
  <si>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</si>
  <si>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</si>
  <si>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</si>
  <si>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</si>
  <si>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</si>
  <si>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</si>
  <si>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</si>
  <si>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</si>
  <si>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</si>
  <si>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</si>
  <si>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</si>
  <si>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</si>
  <si>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</si>
  <si>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</si>
  <si>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</si>
  <si>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</si>
  <si>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</si>
  <si>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</si>
  <si>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</si>
  <si>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</si>
  <si>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</si>
  <si>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</si>
  <si>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</si>
  <si>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</si>
  <si>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</si>
  <si>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</si>
  <si>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</si>
  <si>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</si>
  <si>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</si>
  <si>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</si>
  <si>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</si>
  <si>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</si>
  <si>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</si>
  <si>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</si>
  <si>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</si>
  <si>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</si>
  <si>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</si>
  <si>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</si>
  <si>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</si>
  <si>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</si>
  <si>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</si>
  <si>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</si>
  <si>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</si>
  <si>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</si>
  <si>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</si>
  <si>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</si>
  <si>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</si>
  <si>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</si>
  <si>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</si>
  <si>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</si>
  <si>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</si>
  <si>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</si>
  <si>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</si>
  <si>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</si>
  <si>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</si>
  <si>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</si>
  <si>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</si>
  <si>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</si>
  <si>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</si>
  <si>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</si>
  <si>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</si>
  <si>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</si>
  <si>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</si>
  <si>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</si>
  <si>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</si>
  <si>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</si>
  <si>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</si>
  <si>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</si>
  <si>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</si>
  <si>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</si>
  <si>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</si>
  <si>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</si>
  <si>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</si>
  <si>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</si>
  <si>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</si>
  <si>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</si>
  <si>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</si>
  <si>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</si>
  <si>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</si>
  <si>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</si>
  <si>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</si>
  <si>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</si>
  <si>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</si>
  <si>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</si>
  <si>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</si>
  <si>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</si>
  <si>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</si>
  <si>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</si>
  <si>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</si>
  <si>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</si>
  <si>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</si>
  <si>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</si>
  <si>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</si>
  <si>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</si>
  <si>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</si>
  <si>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</si>
  <si>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</si>
  <si>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</si>
  <si>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</si>
  <si>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</si>
  <si>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</si>
  <si>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</si>
  <si>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</si>
  <si>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</si>
  <si>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</si>
  <si>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</si>
  <si>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</si>
  <si>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</si>
  <si>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</si>
  <si>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</si>
  <si>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</si>
  <si>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</si>
  <si>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</si>
  <si>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</si>
  <si>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</si>
  <si>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</si>
  <si>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</si>
  <si>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</si>
  <si>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</si>
  <si>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</si>
  <si>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</si>
  <si>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</si>
  <si>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</si>
  <si>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</si>
  <si>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</si>
  <si>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</si>
  <si>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</si>
  <si>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</si>
  <si>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</si>
  <si>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</si>
  <si>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</si>
  <si>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</si>
  <si>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</si>
  <si>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</si>
  <si>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</si>
  <si>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</si>
  <si>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</si>
  <si>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</si>
  <si>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</si>
  <si>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</si>
  <si>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</si>
  <si>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</si>
  <si>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</si>
  <si>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</si>
  <si>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</si>
  <si>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</si>
  <si>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</si>
  <si>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</si>
  <si>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</si>
  <si>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</si>
  <si>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</si>
  <si>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</si>
  <si>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</si>
  <si>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</si>
  <si>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</si>
  <si>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</si>
  <si>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</si>
  <si>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</si>
  <si>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</si>
  <si>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</si>
  <si>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</si>
  <si>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</si>
  <si>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</si>
  <si>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</si>
  <si>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</si>
  <si>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</si>
  <si>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</si>
  <si>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</si>
  <si>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</si>
  <si>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</si>
  <si>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</si>
  <si>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</si>
  <si>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</si>
  <si>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</si>
  <si>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</si>
  <si>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</si>
  <si>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</si>
  <si>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</si>
  <si>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</si>
  <si>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</si>
  <si>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</si>
  <si>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</si>
  <si>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</si>
  <si>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</si>
  <si>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</si>
  <si>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</si>
  <si>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</si>
  <si>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</si>
  <si>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</si>
  <si>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</si>
  <si>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</si>
  <si>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</si>
  <si>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</si>
  <si>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</si>
  <si>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</si>
  <si>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</si>
  <si>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</si>
  <si>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</si>
  <si>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</si>
  <si>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</si>
  <si>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</si>
  <si>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</si>
  <si>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</si>
  <si>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</si>
  <si>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</si>
  <si>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</si>
  <si>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</si>
  <si>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</si>
  <si>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</si>
  <si>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</si>
  <si>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</si>
  <si>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</si>
  <si>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</si>
  <si>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</si>
  <si>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</si>
  <si>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</si>
  <si>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</si>
  <si>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</si>
  <si>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</si>
  <si>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</si>
  <si>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</si>
  <si>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</si>
  <si>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</si>
  <si>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</si>
  <si>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</si>
  <si>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</si>
  <si>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</si>
  <si>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</si>
  <si>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</si>
  <si>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</si>
  <si>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</si>
  <si>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</si>
  <si>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</si>
  <si>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</si>
  <si>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</si>
  <si>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</si>
  <si>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</si>
  <si>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</si>
  <si>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</si>
  <si>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</si>
  <si>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</si>
  <si>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</si>
  <si>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</si>
  <si>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</si>
  <si>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</si>
  <si>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</si>
  <si>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</si>
  <si>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</si>
  <si>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</si>
  <si>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</si>
  <si>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</si>
  <si>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</si>
  <si>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</si>
  <si>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</si>
  <si>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</si>
  <si>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</si>
  <si>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</si>
  <si>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</si>
  <si>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</si>
  <si>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</si>
  <si>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</si>
  <si>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</si>
  <si>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</si>
  <si>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</si>
  <si>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</si>
  <si>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</si>
  <si>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</si>
  <si>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</si>
  <si>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</si>
  <si>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</si>
  <si>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</si>
  <si>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</si>
  <si>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</si>
  <si>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</si>
  <si>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</si>
  <si>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</si>
  <si>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</si>
  <si>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</si>
  <si>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</si>
  <si>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</si>
  <si>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</si>
  <si>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</si>
  <si>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</si>
  <si>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</si>
  <si>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</si>
  <si>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</si>
  <si>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</si>
  <si>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</si>
  <si>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</si>
  <si>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</si>
  <si>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</si>
  <si>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</si>
  <si>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</si>
  <si>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</si>
  <si>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</si>
  <si>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</si>
  <si>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</si>
  <si>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</si>
  <si>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</si>
  <si>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</si>
  <si>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</si>
  <si>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</si>
  <si>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</si>
  <si>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</si>
  <si>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</si>
  <si>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</si>
  <si>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</si>
  <si>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</si>
  <si>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</si>
  <si>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</si>
  <si>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</si>
  <si>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</si>
  <si>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</si>
  <si>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</si>
  <si>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</si>
  <si>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</si>
  <si>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</si>
  <si>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</si>
  <si>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</si>
  <si>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</si>
  <si>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</si>
  <si>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</si>
  <si>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</si>
  <si>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</si>
  <si>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</si>
  <si>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</si>
  <si>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</si>
  <si>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</si>
  <si>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</si>
  <si>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</si>
  <si>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</si>
  <si>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</si>
  <si>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</si>
  <si>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</si>
  <si>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</si>
  <si>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</si>
  <si>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</si>
  <si>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</si>
  <si>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</si>
  <si>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</si>
  <si>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</si>
  <si>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</si>
  <si>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</si>
  <si>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</si>
  <si>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</si>
  <si>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</si>
  <si>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</si>
  <si>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</si>
  <si>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</si>
  <si>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</si>
  <si>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</si>
  <si>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</si>
  <si>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</si>
  <si>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</si>
  <si>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</si>
  <si>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</si>
  <si>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</si>
  <si>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</si>
  <si>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</si>
  <si>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</si>
  <si>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</si>
  <si>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</si>
  <si>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</si>
  <si>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</si>
  <si>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</si>
  <si>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</si>
  <si>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</si>
  <si>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</si>
  <si>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</si>
  <si>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</si>
  <si>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</si>
  <si>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</si>
  <si>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</si>
  <si>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</si>
  <si>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</si>
  <si>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</si>
  <si>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</si>
  <si>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</si>
  <si>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</si>
  <si>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</si>
  <si>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</si>
  <si>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</si>
  <si>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</si>
  <si>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</si>
  <si>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</si>
  <si>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</si>
  <si>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</si>
  <si>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</si>
  <si>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</si>
  <si>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</si>
  <si>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</si>
  <si>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</si>
  <si>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</si>
  <si>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</si>
  <si>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</si>
  <si>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</si>
  <si>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</si>
  <si>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</si>
  <si>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</si>
  <si>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</si>
  <si>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</si>
  <si>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</si>
  <si>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</si>
  <si>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</si>
  <si>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</si>
  <si>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</si>
  <si>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</si>
  <si>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</si>
  <si>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</si>
  <si>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</si>
  <si>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</si>
  <si>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</si>
  <si>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</si>
  <si>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</si>
  <si>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</si>
  <si>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</si>
  <si>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</si>
  <si>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</si>
  <si>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</si>
  <si>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</si>
  <si>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</si>
  <si>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</si>
  <si>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</si>
  <si>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</si>
  <si>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</si>
  <si>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</si>
  <si>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</si>
  <si>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</si>
  <si>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</si>
  <si>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</si>
  <si>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</si>
  <si>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</si>
  <si>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</si>
  <si>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</si>
  <si>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</si>
  <si>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</si>
  <si>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</si>
  <si>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</si>
  <si>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</si>
  <si>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</si>
  <si>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</si>
  <si>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</si>
  <si>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</si>
  <si>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</si>
  <si>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</si>
  <si>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</si>
  <si>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</si>
  <si>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</si>
  <si>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</si>
  <si>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</si>
  <si>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</si>
  <si>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</si>
  <si>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</si>
  <si>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</si>
  <si>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</si>
  <si>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</si>
  <si>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</si>
  <si>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</si>
  <si>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</si>
  <si>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</si>
  <si>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</si>
  <si>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</si>
  <si>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</si>
  <si>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</si>
  <si>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</si>
  <si>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</si>
  <si>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</si>
  <si>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</si>
  <si>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</si>
  <si>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</si>
  <si>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</si>
  <si>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</si>
  <si>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</si>
  <si>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</si>
  <si>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</si>
  <si>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</si>
  <si>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</si>
  <si>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</si>
  <si>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</si>
  <si>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</si>
  <si>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</si>
  <si>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</si>
  <si>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</si>
  <si>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</si>
  <si>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</si>
  <si>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</si>
  <si>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</si>
  <si>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</si>
  <si>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</si>
  <si>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</si>
  <si>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</si>
  <si>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</si>
  <si>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</si>
  <si>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</si>
  <si>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</si>
  <si>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</si>
  <si>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</si>
  <si>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</si>
  <si>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</si>
  <si>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</si>
  <si>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</si>
  <si>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</si>
  <si>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</si>
  <si>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</si>
  <si>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</si>
  <si>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</si>
  <si>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</si>
  <si>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</si>
  <si>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</si>
  <si>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</si>
  <si>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</si>
  <si>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</si>
  <si>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</si>
  <si>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</si>
  <si>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</si>
  <si>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</si>
  <si>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</si>
  <si>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</si>
  <si>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</si>
  <si>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</si>
  <si>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</si>
  <si>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</si>
  <si>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</si>
  <si>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</si>
  <si>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</si>
  <si>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</si>
  <si>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</si>
  <si>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</si>
  <si>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</si>
  <si>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</si>
  <si>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</si>
  <si>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</si>
  <si>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</si>
  <si>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</si>
  <si>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</si>
  <si>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</si>
  <si>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</si>
  <si>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</si>
  <si>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</si>
  <si>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</si>
  <si>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</si>
  <si>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</si>
  <si>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</si>
  <si>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</si>
  <si>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</si>
  <si>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</si>
  <si>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</si>
  <si>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</si>
  <si>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</si>
  <si>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</si>
  <si>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</si>
  <si>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</si>
  <si>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</si>
  <si>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</si>
  <si>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</si>
  <si>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</si>
  <si>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</si>
  <si>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</si>
  <si>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</si>
  <si>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</si>
  <si>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</si>
  <si>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</si>
  <si>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</si>
  <si>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</si>
  <si>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</si>
  <si>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</si>
  <si>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</si>
  <si>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</si>
  <si>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</si>
  <si>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</si>
  <si>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</si>
  <si>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</si>
  <si>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</si>
  <si>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</si>
  <si>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</si>
  <si>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</si>
  <si>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</si>
  <si>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</si>
  <si>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</si>
  <si>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</si>
  <si>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</si>
  <si>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</si>
  <si>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</si>
  <si>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</si>
  <si>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</si>
  <si>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</si>
  <si>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</si>
  <si>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</si>
  <si>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</si>
  <si>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</si>
  <si>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</si>
  <si>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</si>
  <si>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</si>
  <si>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</si>
  <si>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</si>
  <si>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</si>
  <si>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</si>
  <si>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</si>
  <si>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</si>
  <si>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</si>
  <si>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</si>
  <si>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</si>
  <si>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</si>
  <si>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</si>
  <si>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</si>
  <si>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</si>
  <si>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</si>
  <si>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</si>
  <si>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</si>
  <si>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</si>
  <si>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</si>
  <si>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</si>
  <si>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</si>
  <si>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</si>
  <si>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</si>
  <si>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</si>
  <si>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</si>
  <si>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</si>
  <si>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</si>
  <si>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</si>
  <si>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</si>
  <si>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</si>
  <si>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</si>
  <si>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</si>
  <si>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</si>
  <si>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</si>
  <si>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</si>
  <si>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</si>
  <si>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</si>
  <si>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</si>
  <si>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</si>
  <si>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</si>
  <si>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</si>
  <si>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</si>
  <si>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</si>
  <si>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</si>
  <si>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</si>
  <si>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</si>
  <si>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</si>
  <si>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</si>
  <si>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</si>
  <si>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</si>
  <si>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</si>
  <si>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</si>
  <si>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</si>
  <si>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</si>
  <si>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</si>
  <si>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</si>
  <si>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</si>
  <si>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</si>
  <si>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</si>
  <si>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</si>
  <si>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</si>
  <si>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</si>
  <si>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</si>
  <si>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</si>
  <si>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</si>
  <si>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</si>
  <si>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</si>
  <si>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</si>
  <si>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</si>
  <si>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</si>
  <si>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</si>
  <si>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</si>
  <si>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</si>
  <si>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</si>
  <si>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</si>
  <si>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</si>
  <si>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</si>
  <si>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</si>
  <si>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</si>
  <si>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</si>
  <si>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</si>
  <si>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</si>
  <si>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</si>
  <si>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</si>
  <si>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</si>
  <si>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</si>
  <si>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</si>
  <si>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</si>
  <si>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</si>
  <si>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</si>
  <si>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</si>
  <si>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</si>
  <si>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</si>
  <si>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</si>
  <si>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</si>
  <si>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</si>
  <si>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</si>
  <si>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</si>
  <si>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</si>
  <si>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</si>
  <si>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</si>
  <si>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</si>
  <si>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</si>
  <si>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</si>
  <si>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</si>
  <si>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</si>
  <si>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</si>
  <si>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</si>
  <si>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</si>
  <si>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</si>
  <si>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</si>
  <si>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</si>
  <si>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</si>
  <si>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</si>
  <si>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</si>
  <si>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</si>
  <si>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</si>
  <si>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</si>
  <si>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</si>
  <si>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</si>
  <si>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</si>
  <si>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</si>
  <si>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</si>
  <si>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</si>
  <si>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</si>
  <si>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</si>
  <si>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</si>
  <si>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</si>
  <si>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</si>
  <si>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</si>
  <si>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</si>
  <si>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</si>
  <si>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</si>
  <si>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</si>
  <si>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</si>
  <si>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</si>
  <si>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</si>
  <si>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</si>
  <si>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</si>
  <si>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</si>
  <si>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</si>
  <si>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</si>
  <si>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</si>
  <si>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</si>
  <si>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</si>
  <si>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</si>
  <si>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</si>
  <si>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</si>
  <si>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</si>
  <si>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</si>
  <si>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</si>
  <si>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</si>
  <si>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</si>
  <si>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</si>
  <si>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</si>
  <si>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</si>
  <si>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</si>
  <si>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</si>
  <si>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</si>
  <si>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</si>
  <si>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</si>
  <si>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</si>
  <si>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</si>
  <si>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</si>
  <si>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</si>
  <si>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</si>
  <si>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</si>
  <si>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</si>
  <si>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</si>
  <si>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</si>
  <si>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</si>
  <si>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</si>
  <si>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</si>
  <si>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</si>
  <si>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</si>
  <si>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</si>
  <si>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</si>
  <si>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</si>
  <si>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</si>
  <si>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</si>
  <si>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</si>
  <si>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</si>
  <si>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</si>
  <si>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</si>
  <si>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</si>
  <si>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</si>
  <si>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</si>
  <si>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</si>
  <si>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</si>
  <si>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</si>
  <si>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</si>
  <si>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</si>
  <si>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</si>
  <si>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</si>
  <si>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</si>
  <si>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</si>
  <si>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</si>
  <si>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</si>
  <si>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</si>
  <si>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</si>
  <si>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</si>
  <si>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</si>
  <si>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</si>
  <si>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</si>
  <si>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</si>
  <si>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</si>
  <si>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</si>
  <si>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</si>
  <si>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</si>
  <si>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</si>
  <si>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</si>
  <si>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</si>
  <si>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</si>
  <si>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</si>
  <si>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</si>
  <si>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</si>
  <si>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</si>
  <si>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</si>
  <si>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</si>
  <si>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</si>
  <si>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</si>
  <si>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</si>
  <si>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</si>
  <si>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</si>
  <si>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</si>
  <si>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</si>
  <si>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</si>
  <si>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</si>
  <si>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</si>
  <si>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</si>
  <si>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</si>
  <si>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</si>
  <si>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</si>
  <si>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</si>
  <si>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</si>
  <si>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</si>
  <si>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</si>
  <si>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</si>
  <si>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</si>
  <si>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</si>
  <si>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</si>
  <si>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</si>
  <si>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</si>
  <si>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</si>
  <si>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</si>
  <si>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</si>
  <si>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</si>
  <si>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</si>
  <si>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</si>
  <si>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</si>
  <si>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</si>
  <si>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</si>
  <si>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</si>
  <si>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</si>
  <si>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</si>
  <si>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</si>
  <si>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</si>
  <si>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</si>
  <si>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</si>
  <si>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</si>
  <si>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</si>
  <si>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</si>
  <si>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</si>
  <si>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</si>
  <si>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</si>
  <si>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</si>
  <si>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</si>
  <si>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</si>
  <si>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</si>
  <si>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</si>
  <si>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</si>
  <si>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</si>
  <si>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</si>
  <si>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</si>
  <si>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</si>
  <si>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</si>
  <si>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</si>
  <si>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</si>
  <si>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</si>
  <si>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</si>
  <si>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</si>
  <si>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</si>
  <si>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</si>
  <si>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</si>
  <si>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</si>
  <si>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</si>
  <si>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</si>
  <si>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</si>
  <si>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</si>
  <si>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</si>
  <si>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</si>
  <si>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</si>
  <si>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</si>
  <si>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</si>
  <si>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</si>
  <si>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</si>
  <si>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</si>
  <si>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</si>
  <si>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</si>
  <si>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</si>
  <si>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</si>
  <si>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</si>
  <si>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</si>
  <si>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</si>
  <si>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</si>
  <si>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</si>
  <si>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</si>
  <si>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</si>
  <si>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</si>
  <si>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</si>
  <si>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</si>
  <si>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</si>
  <si>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</si>
  <si>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</si>
  <si>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</si>
  <si>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</si>
  <si>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</si>
  <si>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</si>
  <si>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</si>
  <si>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</si>
  <si>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</si>
  <si>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</si>
  <si>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</si>
  <si>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</si>
  <si>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</si>
  <si>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</si>
  <si>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</si>
  <si>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</si>
  <si>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</si>
  <si>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</si>
  <si>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</si>
  <si>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</si>
  <si>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</si>
  <si>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</si>
  <si>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</si>
  <si>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</si>
  <si>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</si>
  <si>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</si>
  <si>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</si>
  <si>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</si>
  <si>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</si>
  <si>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</si>
  <si>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</si>
  <si>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</si>
  <si>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</si>
  <si>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</si>
  <si>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</si>
  <si>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</si>
  <si>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</si>
  <si>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</si>
  <si>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</si>
  <si>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</si>
  <si>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</si>
  <si>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</si>
  <si>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</si>
  <si>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</si>
  <si>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</si>
  <si>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</si>
  <si>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</si>
  <si>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</si>
  <si>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</si>
  <si>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</si>
  <si>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</si>
  <si>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</si>
  <si>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</si>
  <si>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</si>
  <si>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</si>
  <si>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</si>
  <si>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</si>
  <si>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</si>
  <si>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</si>
  <si>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</si>
  <si>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</si>
  <si>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</si>
  <si>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</si>
  <si>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</si>
  <si>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</si>
  <si>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</si>
  <si>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</si>
  <si>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</si>
  <si>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</si>
  <si>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</si>
  <si>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</si>
  <si>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</si>
  <si>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</si>
  <si>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</si>
  <si>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</si>
  <si>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</si>
  <si>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</si>
  <si>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</si>
  <si>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</si>
  <si>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</si>
  <si>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</si>
  <si>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</si>
  <si>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</si>
  <si>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</si>
  <si>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</si>
  <si>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</si>
  <si>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</si>
  <si>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</si>
  <si>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</si>
  <si>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</si>
  <si>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</si>
  <si>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</si>
  <si>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</si>
  <si>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</si>
  <si>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</si>
  <si>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</si>
  <si>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</si>
  <si>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</si>
  <si>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</si>
  <si>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</si>
  <si>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</si>
  <si>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</si>
  <si>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</si>
  <si>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</si>
  <si>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</si>
  <si>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</si>
  <si>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</si>
  <si>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</si>
  <si>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</si>
  <si>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</si>
  <si>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</si>
  <si>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</si>
  <si>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</si>
  <si>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</si>
  <si>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</si>
  <si>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</si>
  <si>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</si>
  <si>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</si>
  <si>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</si>
  <si>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</si>
  <si>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</si>
  <si>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</si>
  <si>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</si>
  <si>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</si>
  <si>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</si>
  <si>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</si>
  <si>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</si>
  <si>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</si>
  <si>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</si>
  <si>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</si>
  <si>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</si>
  <si>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</si>
  <si>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</si>
  <si>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</si>
  <si>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</si>
  <si>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</si>
  <si>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</si>
  <si>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</si>
  <si>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</si>
  <si>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</si>
  <si>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</si>
  <si>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</si>
  <si>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</si>
  <si>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</si>
  <si>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</si>
  <si>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</si>
  <si>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</si>
  <si>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</si>
  <si>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</si>
  <si>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</si>
  <si>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</si>
  <si>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</si>
  <si>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</si>
  <si>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</si>
  <si>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</si>
  <si>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</si>
  <si>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</si>
  <si>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</si>
  <si>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</si>
  <si>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</si>
  <si>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</si>
  <si>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</si>
  <si>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</si>
  <si>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</si>
  <si>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</si>
  <si>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</si>
  <si>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</si>
  <si>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</si>
  <si>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</si>
  <si>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</si>
  <si>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</si>
  <si>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</si>
  <si>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</si>
  <si>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</si>
  <si>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</si>
  <si>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</si>
  <si>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</si>
  <si>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</si>
  <si>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</si>
  <si>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</si>
  <si>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</si>
  <si>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</si>
  <si>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</si>
  <si>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</si>
  <si>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</si>
  <si>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</si>
  <si>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</si>
  <si>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</si>
  <si>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</si>
  <si>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</si>
  <si>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</si>
  <si>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</si>
  <si>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</si>
  <si>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</si>
  <si>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</si>
  <si>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</si>
  <si>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</si>
  <si>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</si>
  <si>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</si>
  <si>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</si>
  <si>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</si>
  <si>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</si>
  <si>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</si>
  <si>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</si>
  <si>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</si>
  <si>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</si>
  <si>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</si>
  <si>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</si>
  <si>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</si>
  <si>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</si>
  <si>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</si>
  <si>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</si>
  <si>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</si>
  <si>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</si>
  <si>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</si>
  <si>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</si>
  <si>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</si>
  <si>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</si>
  <si>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</si>
  <si>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</si>
  <si>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</si>
  <si>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</si>
  <si>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</si>
  <si>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</si>
  <si>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</si>
  <si>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</si>
  <si>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</si>
  <si>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</si>
  <si>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</si>
  <si>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</si>
  <si>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</si>
  <si>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</si>
  <si>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</si>
  <si>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</si>
  <si>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</si>
  <si>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</si>
  <si>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</si>
  <si>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</si>
  <si>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</si>
  <si>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</si>
  <si>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</si>
  <si>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</si>
  <si>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</si>
  <si>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</si>
  <si>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</si>
  <si>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</si>
  <si>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</si>
  <si>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</si>
  <si>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</si>
  <si>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</si>
  <si>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</si>
  <si>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</si>
  <si>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</si>
  <si>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</si>
  <si>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</si>
  <si>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</si>
  <si>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</si>
  <si>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</si>
  <si>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</si>
  <si>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</si>
  <si>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</si>
  <si>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</si>
  <si>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</si>
  <si>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</si>
  <si>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</si>
  <si>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</si>
  <si>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</si>
  <si>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</si>
  <si>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</si>
  <si>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</si>
  <si>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</si>
  <si>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</si>
  <si>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</si>
  <si>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</si>
  <si>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</si>
  <si>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</si>
  <si>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</si>
  <si>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</si>
  <si>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</si>
  <si>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</si>
  <si>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</si>
  <si>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</si>
  <si>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</si>
  <si>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</si>
  <si>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</si>
  <si>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</si>
  <si>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</si>
  <si>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</si>
  <si>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</si>
  <si>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</si>
  <si>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</si>
  <si>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</si>
  <si>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</si>
  <si>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</si>
  <si>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</si>
  <si>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</si>
  <si>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</si>
  <si>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</si>
  <si>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</si>
  <si>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</si>
  <si>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</si>
  <si>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</si>
  <si>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</si>
  <si>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</si>
  <si>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</si>
  <si>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</si>
  <si>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</si>
  <si>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</si>
  <si>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</si>
  <si>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</si>
  <si>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</si>
  <si>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</si>
  <si>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</si>
  <si>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</si>
  <si>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</si>
  <si>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</si>
  <si>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</si>
  <si>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</si>
  <si>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</si>
  <si>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</si>
  <si>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</si>
  <si>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</si>
  <si>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</si>
  <si>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</si>
  <si>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</si>
  <si>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</si>
  <si>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</si>
  <si>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</si>
  <si>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</si>
  <si>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</si>
  <si>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</si>
  <si>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</si>
  <si>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</si>
  <si>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</si>
  <si>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</si>
  <si>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</si>
  <si>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</si>
  <si>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</si>
  <si>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</si>
  <si>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</si>
  <si>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</si>
  <si>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</si>
  <si>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</si>
  <si>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</si>
  <si>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</si>
  <si>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</si>
  <si>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</si>
  <si>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</si>
  <si>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</si>
  <si>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</si>
  <si>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</si>
  <si>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</si>
  <si>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</si>
  <si>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</si>
  <si>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</si>
  <si>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</si>
  <si>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</si>
  <si>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</si>
  <si>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</si>
  <si>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</si>
  <si>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</si>
  <si>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</si>
  <si>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</si>
  <si>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</si>
  <si>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</si>
  <si>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</si>
  <si>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</si>
  <si>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</si>
  <si>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</si>
  <si>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</si>
  <si>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</si>
  <si>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</si>
  <si>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</si>
  <si>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</si>
  <si>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</si>
  <si>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</si>
  <si>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</si>
  <si>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</si>
  <si>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</si>
  <si>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</si>
  <si>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</si>
  <si>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</si>
  <si>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</si>
  <si>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</si>
  <si>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</si>
  <si>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</si>
  <si>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</si>
  <si>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</si>
  <si>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</si>
  <si>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</si>
  <si>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</si>
  <si>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</si>
  <si>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</si>
  <si>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</si>
  <si>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</si>
  <si>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</si>
  <si>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</si>
  <si>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</si>
  <si>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</si>
  <si>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</si>
  <si>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</si>
  <si>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</si>
  <si>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</si>
  <si>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</si>
  <si>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</si>
  <si>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</si>
  <si>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</si>
  <si>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</si>
  <si>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</si>
  <si>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</si>
  <si>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</si>
  <si>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</si>
  <si>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</si>
  <si>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</si>
  <si>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</si>
  <si>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</si>
  <si>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</si>
  <si>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</si>
  <si>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</si>
  <si>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</si>
  <si>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</si>
  <si>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</si>
  <si>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</si>
  <si>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</si>
  <si>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</si>
  <si>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</si>
  <si>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</si>
  <si>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</si>
  <si>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</si>
  <si>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</si>
  <si>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</si>
  <si>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</si>
  <si>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</si>
  <si>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</si>
  <si>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</si>
  <si>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</si>
  <si>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</si>
  <si>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</si>
  <si>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</si>
  <si>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</si>
  <si>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</si>
  <si>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</si>
  <si>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</si>
  <si>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</si>
  <si>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</si>
  <si>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</si>
  <si>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</si>
  <si>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</si>
  <si>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</si>
  <si>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</si>
  <si>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</si>
  <si>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</si>
  <si>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</si>
  <si>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</si>
  <si>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</si>
  <si>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</si>
  <si>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</si>
  <si>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</si>
  <si>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</si>
  <si>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</si>
  <si>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</si>
  <si>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</si>
  <si>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</si>
  <si>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</si>
  <si>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</si>
  <si>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</si>
  <si>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</si>
  <si>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</si>
  <si>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</si>
  <si>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</si>
  <si>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</si>
  <si>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</si>
  <si>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</si>
  <si>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</si>
  <si>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</si>
  <si>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</si>
  <si>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</si>
  <si>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</si>
  <si>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</si>
  <si>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</si>
  <si>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</si>
  <si>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</si>
  <si>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</si>
  <si>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</si>
  <si>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</si>
  <si>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</si>
  <si>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</si>
  <si>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</si>
  <si>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</si>
  <si>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</si>
  <si>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</si>
  <si>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</si>
  <si>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</si>
  <si>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</si>
  <si>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</si>
  <si>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</si>
  <si>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</si>
  <si>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</si>
  <si>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</si>
  <si>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</si>
  <si>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</si>
  <si>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</si>
  <si>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</si>
  <si>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</si>
  <si>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</si>
  <si>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</si>
  <si>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</si>
  <si>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</si>
  <si>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</si>
  <si>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</si>
  <si>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</si>
  <si>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</si>
  <si>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</si>
  <si>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</si>
  <si>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</si>
  <si>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</si>
  <si>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</si>
  <si>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</si>
  <si>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</si>
  <si>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</si>
  <si>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</si>
  <si>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</si>
  <si>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</si>
  <si>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</si>
  <si>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</si>
  <si>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</si>
  <si>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</si>
  <si>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</si>
  <si>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</si>
  <si>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</si>
  <si>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</si>
  <si>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</si>
  <si>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</si>
  <si>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</si>
  <si>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</si>
  <si>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</si>
  <si>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</si>
  <si>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</si>
  <si>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</si>
  <si>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</si>
  <si>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</si>
  <si>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</si>
  <si>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</si>
  <si>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</si>
  <si>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</si>
  <si>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</si>
  <si>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</si>
  <si>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</si>
  <si>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</si>
  <si>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</si>
  <si>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</si>
  <si>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</si>
  <si>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</si>
  <si>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</si>
  <si>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</si>
  <si>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</si>
  <si>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</si>
  <si>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</si>
  <si>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</si>
  <si>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</si>
  <si>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</si>
  <si>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</si>
  <si>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</si>
  <si>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</si>
  <si>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</si>
  <si>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</si>
  <si>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</si>
  <si>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</si>
  <si>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</si>
  <si>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</si>
  <si>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</si>
  <si>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</si>
  <si>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</si>
  <si>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</si>
  <si>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</si>
  <si>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</si>
  <si>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</si>
  <si>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</si>
  <si>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</si>
  <si>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</si>
  <si>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</si>
  <si>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</si>
  <si>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</si>
  <si>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</si>
  <si>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</si>
  <si>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</si>
  <si>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</si>
  <si>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</si>
  <si>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</si>
  <si>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</si>
  <si>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</si>
  <si>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</si>
  <si>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</si>
  <si>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</si>
  <si>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</si>
  <si>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</si>
  <si>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</si>
  <si>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</si>
  <si>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</si>
  <si>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</si>
  <si>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</si>
  <si>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</si>
  <si>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</si>
  <si>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</si>
  <si>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</si>
  <si>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</si>
  <si>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</si>
  <si>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</si>
  <si>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</si>
  <si>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</si>
  <si>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</si>
  <si>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</si>
  <si>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</si>
  <si>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</si>
  <si>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</si>
  <si>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</si>
  <si>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</si>
  <si>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</si>
  <si>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</si>
  <si>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</si>
  <si>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</si>
  <si>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</si>
  <si>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</si>
  <si>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</si>
  <si>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</si>
  <si>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</si>
  <si>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</si>
  <si>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</si>
  <si>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</si>
  <si>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</si>
  <si>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</si>
  <si>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</si>
  <si>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</si>
  <si>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</si>
  <si>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</si>
  <si>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</si>
  <si>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</si>
  <si>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</si>
  <si>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</si>
  <si>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</si>
  <si>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</si>
  <si>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</si>
  <si>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</si>
  <si>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</si>
  <si>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</si>
  <si>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</si>
  <si>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</si>
  <si>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</si>
  <si>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</si>
  <si>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</si>
  <si>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</si>
  <si>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</si>
  <si>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</si>
  <si>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</si>
  <si>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</si>
  <si>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</si>
  <si>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</si>
  <si>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</si>
  <si>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</si>
  <si>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</si>
  <si>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</si>
  <si>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</si>
  <si>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</si>
  <si>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</si>
  <si>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</si>
  <si>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</si>
  <si>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</si>
  <si>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</si>
  <si>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</si>
  <si>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</si>
  <si>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</si>
  <si>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</si>
  <si>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</si>
  <si>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</si>
  <si>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</si>
  <si>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</si>
  <si>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</si>
  <si>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</si>
  <si>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</si>
  <si>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</si>
  <si>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</si>
  <si>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</si>
  <si>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</si>
  <si>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</si>
  <si>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</si>
  <si>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</si>
  <si>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</si>
  <si>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</si>
  <si>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</si>
  <si>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</si>
  <si>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</si>
  <si>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</si>
  <si>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</si>
  <si>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</si>
  <si>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</si>
  <si>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</si>
  <si>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</si>
  <si>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</si>
  <si>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</si>
  <si>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</si>
  <si>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</si>
  <si>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</si>
  <si>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</si>
  <si>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</si>
  <si>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</si>
  <si>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</si>
  <si>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</si>
  <si>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</si>
  <si>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</si>
  <si>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</si>
  <si>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</si>
  <si>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</si>
  <si>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</si>
  <si>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</si>
  <si>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</si>
  <si>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</si>
  <si>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</si>
  <si>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</si>
  <si>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</si>
  <si>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</si>
  <si>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</si>
  <si>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</si>
  <si>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</si>
  <si>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</si>
  <si>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</si>
  <si>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</si>
  <si>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</si>
  <si>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</si>
  <si>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</si>
  <si>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</si>
  <si>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</si>
  <si>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</si>
  <si>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</si>
  <si>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</si>
  <si>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</si>
  <si>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</si>
  <si>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</si>
  <si>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</si>
  <si>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</si>
  <si>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</si>
  <si>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</si>
  <si>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</si>
  <si>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</si>
  <si>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</si>
  <si>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</si>
  <si>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</si>
  <si>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</si>
  <si>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</si>
  <si>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</si>
  <si>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</si>
  <si>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</si>
  <si>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</si>
  <si>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</si>
  <si>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</si>
  <si>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</si>
  <si>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</si>
  <si>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</si>
  <si>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</si>
  <si>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</si>
  <si>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</si>
  <si>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</si>
  <si>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</si>
  <si>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</si>
  <si>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</si>
  <si>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</si>
  <si>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</si>
  <si>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</si>
  <si>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</si>
  <si>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</si>
  <si>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</si>
  <si>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</si>
  <si>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</si>
  <si>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</si>
  <si>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</si>
  <si>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</si>
  <si>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</si>
  <si>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</si>
  <si>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</si>
  <si>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</si>
  <si>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</si>
  <si>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</si>
  <si>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</si>
  <si>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</si>
  <si>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</si>
  <si>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</si>
  <si>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</si>
  <si>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</si>
  <si>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</si>
  <si>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</si>
  <si>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</si>
  <si>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</si>
  <si>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</si>
  <si>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</si>
  <si>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</si>
  <si>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</si>
  <si>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</si>
  <si>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</si>
  <si>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</si>
  <si>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</si>
  <si>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</si>
  <si>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</si>
  <si>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</si>
  <si>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</si>
  <si>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</si>
  <si>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</si>
  <si>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</si>
  <si>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</si>
  <si>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</si>
  <si>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</si>
  <si>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</si>
  <si>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</si>
  <si>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</si>
  <si>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</si>
  <si>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</si>
  <si>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</si>
  <si>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</si>
  <si>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</si>
  <si>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</si>
  <si>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</si>
  <si>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</si>
  <si>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</si>
  <si>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</si>
  <si>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</si>
  <si>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</si>
  <si>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</si>
  <si>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</si>
  <si>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</si>
  <si>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</si>
  <si>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</si>
  <si>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</si>
  <si>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</si>
  <si>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</si>
  <si>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</si>
  <si>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</si>
  <si>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</si>
  <si>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</si>
  <si>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</si>
  <si>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</si>
  <si>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</si>
  <si>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</si>
  <si>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</si>
  <si>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</si>
  <si>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</si>
  <si>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</si>
  <si>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</si>
  <si>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</si>
  <si>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</si>
  <si>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</si>
  <si>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</si>
  <si>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</si>
  <si>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</si>
  <si>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</si>
  <si>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</si>
  <si>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</si>
  <si>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</si>
  <si>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</si>
  <si>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</si>
  <si>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</si>
  <si>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</si>
  <si>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</si>
  <si>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</si>
  <si>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</si>
  <si>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</si>
  <si>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</si>
  <si>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</si>
  <si>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</si>
  <si>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</si>
  <si>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</si>
  <si>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</si>
  <si>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</si>
  <si>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</si>
  <si>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</si>
  <si>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</si>
  <si>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</si>
  <si>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</si>
  <si>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</si>
  <si>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</si>
  <si>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</si>
  <si>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</si>
  <si>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</si>
  <si>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</si>
  <si>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</si>
  <si>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</si>
  <si>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</si>
  <si>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</si>
  <si>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</si>
  <si>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</si>
  <si>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</si>
  <si>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</si>
  <si>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</si>
  <si>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</si>
  <si>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</si>
  <si>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</si>
  <si>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</si>
  <si>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</si>
  <si>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</si>
  <si>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</si>
  <si>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</si>
  <si>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</si>
  <si>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</si>
  <si>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</si>
  <si>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</si>
  <si>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</si>
  <si>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</si>
  <si>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</si>
  <si>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</si>
  <si>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</si>
  <si>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</si>
  <si>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</si>
  <si>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</si>
  <si>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</si>
  <si>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</si>
  <si>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</si>
  <si>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</si>
  <si>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</si>
  <si>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</si>
  <si>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</si>
  <si>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</si>
  <si>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</si>
  <si>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</si>
  <si>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</si>
  <si>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</si>
  <si>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</si>
  <si>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</si>
  <si>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</si>
  <si>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</si>
  <si>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</si>
  <si>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</si>
  <si>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</si>
  <si>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</si>
  <si>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</si>
  <si>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</si>
  <si>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</si>
  <si>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</si>
  <si>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</si>
  <si>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</si>
  <si>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</si>
  <si>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</si>
  <si>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</si>
  <si>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</si>
  <si>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</si>
  <si>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</si>
  <si>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</si>
  <si>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</si>
  <si>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</si>
  <si>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</si>
  <si>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</si>
  <si>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</si>
  <si>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</si>
  <si>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</si>
  <si>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</si>
  <si>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</si>
  <si>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</si>
  <si>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</si>
  <si>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</si>
  <si>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</si>
  <si>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</si>
  <si>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</si>
  <si>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</si>
  <si>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</si>
  <si>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</si>
  <si>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</si>
  <si>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</si>
  <si>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</si>
  <si>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</si>
  <si>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</si>
  <si>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</si>
  <si>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</si>
  <si>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</si>
  <si>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</si>
  <si>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</si>
  <si>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</si>
  <si>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</si>
  <si>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</si>
  <si>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</si>
  <si>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</si>
  <si>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</si>
  <si>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</si>
  <si>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</si>
  <si>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</si>
  <si>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</si>
  <si>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</si>
  <si>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</si>
  <si>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</si>
  <si>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</si>
  <si>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</si>
  <si>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</si>
  <si>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</si>
  <si>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</si>
  <si>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</si>
  <si>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</si>
  <si>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</si>
  <si>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</si>
  <si>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</si>
  <si>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</si>
  <si>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</si>
  <si>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</si>
  <si>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</si>
  <si>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</si>
  <si>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</si>
  <si>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</si>
  <si>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</si>
  <si>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</si>
  <si>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</si>
  <si>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</si>
  <si>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</si>
  <si>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</si>
  <si>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</si>
  <si>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</si>
  <si>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</si>
  <si>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</si>
  <si>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</si>
  <si>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</si>
  <si>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</si>
  <si>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</si>
  <si>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</si>
  <si>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</si>
  <si>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</si>
  <si>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</si>
  <si>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</si>
  <si>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</si>
  <si>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</si>
  <si>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</si>
  <si>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</si>
  <si>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</si>
  <si>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</si>
  <si>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</si>
  <si>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</si>
  <si>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</si>
  <si>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</si>
  <si>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</si>
  <si>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</si>
  <si>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</si>
  <si>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</si>
  <si>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</si>
  <si>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</si>
  <si>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</si>
  <si>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</si>
  <si>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</si>
  <si>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</si>
  <si>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</si>
  <si>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</si>
  <si>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</si>
  <si>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</si>
  <si>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</si>
  <si>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</si>
  <si>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</si>
  <si>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</si>
  <si>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</si>
  <si>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</si>
  <si>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</si>
  <si>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</si>
  <si>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</si>
  <si>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</si>
  <si>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</si>
  <si>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</si>
  <si>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</si>
  <si>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</si>
  <si>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</si>
  <si>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</si>
  <si>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</si>
  <si>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</si>
  <si>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</si>
  <si>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</si>
  <si>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</si>
  <si>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</si>
  <si>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</si>
  <si>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</si>
  <si>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</si>
  <si>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</si>
  <si>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</si>
  <si>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</si>
  <si>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</si>
  <si>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</si>
  <si>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</si>
  <si>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</si>
  <si>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</si>
  <si>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</si>
  <si>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</si>
  <si>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</si>
  <si>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</si>
  <si>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</si>
  <si>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</si>
  <si>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</si>
  <si>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</si>
  <si>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</si>
  <si>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</si>
  <si>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</si>
  <si>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</si>
  <si>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</si>
  <si>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</si>
  <si>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</si>
  <si>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</si>
  <si>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</si>
  <si>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</si>
  <si>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</si>
  <si>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</si>
  <si>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</si>
  <si>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</si>
  <si>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</si>
  <si>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</si>
  <si>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</si>
  <si>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</si>
  <si>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</si>
  <si>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</si>
  <si>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</si>
  <si>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</si>
  <si>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</si>
  <si>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</si>
  <si>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</si>
  <si>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</si>
  <si>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</si>
  <si>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</si>
  <si>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</si>
  <si>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</si>
  <si>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</si>
  <si>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</si>
  <si>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</si>
  <si>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</si>
  <si>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</si>
  <si>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</si>
  <si>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</si>
  <si>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</si>
  <si>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</si>
  <si>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</si>
  <si>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</si>
  <si>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</si>
  <si>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</si>
  <si>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</si>
  <si>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</si>
  <si>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</si>
  <si>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</si>
  <si>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</si>
  <si>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</si>
  <si>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</si>
  <si>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</si>
  <si>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</si>
  <si>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</si>
  <si>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</si>
  <si>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</si>
  <si>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</si>
  <si>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</si>
  <si>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</si>
  <si>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</si>
  <si>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</si>
  <si>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</si>
  <si>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</si>
  <si>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</si>
  <si>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</si>
  <si>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</si>
  <si>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</si>
  <si>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</si>
  <si>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</si>
  <si>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</si>
  <si>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</si>
  <si>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</si>
  <si>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</si>
  <si>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</si>
  <si>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</si>
  <si>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</si>
  <si>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</si>
  <si>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</si>
  <si>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</si>
  <si>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</si>
  <si>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</si>
  <si>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</si>
  <si>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</si>
  <si>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</si>
  <si>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</si>
  <si>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</si>
  <si>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</si>
  <si>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</si>
  <si>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</si>
  <si>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</si>
  <si>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</si>
  <si>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</si>
  <si>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</si>
  <si>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</si>
  <si>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</si>
  <si>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</si>
  <si>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</si>
  <si>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</si>
  <si>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</si>
  <si>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</si>
  <si>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</si>
  <si>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</si>
  <si>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</si>
  <si>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</si>
  <si>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</si>
  <si>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</si>
  <si>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</si>
  <si>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</si>
  <si>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</si>
  <si>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</si>
  <si>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</si>
  <si>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</si>
  <si>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</si>
  <si>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</si>
  <si>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</si>
  <si>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</si>
  <si>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</si>
  <si>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</si>
  <si>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</si>
  <si>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</si>
  <si>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</si>
  <si>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</si>
  <si>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</si>
  <si>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</si>
  <si>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</si>
  <si>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</si>
  <si>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</si>
  <si>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</si>
  <si>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</si>
  <si>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</si>
  <si>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</si>
  <si>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</si>
  <si>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</si>
  <si>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</si>
  <si>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</si>
  <si>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</si>
  <si>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</si>
  <si>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</si>
  <si>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</si>
  <si>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</si>
  <si>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</si>
  <si>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</si>
  <si>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</si>
  <si>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</si>
  <si>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</si>
  <si>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</si>
  <si>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</si>
  <si>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</si>
  <si>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</si>
  <si>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</si>
  <si>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</si>
  <si>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</si>
  <si>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</si>
  <si>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</si>
  <si>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</si>
  <si>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</si>
  <si>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</si>
  <si>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</si>
  <si>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</si>
  <si>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</si>
  <si>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</si>
  <si>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</si>
  <si>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</si>
  <si>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</si>
  <si>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</si>
  <si>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</si>
  <si>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</si>
  <si>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</si>
  <si>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</si>
  <si>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</si>
  <si>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</si>
  <si>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</si>
  <si>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</si>
  <si>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</si>
  <si>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</si>
  <si>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</si>
  <si>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</si>
  <si>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</si>
  <si>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</si>
  <si>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</si>
  <si>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</si>
  <si>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</si>
  <si>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</si>
  <si>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</si>
  <si>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</si>
  <si>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</si>
  <si>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</si>
  <si>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</si>
  <si>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</si>
  <si>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</si>
  <si>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</si>
  <si>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</si>
  <si>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</si>
  <si>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</si>
  <si>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</si>
  <si>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</si>
  <si>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</si>
  <si>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</si>
  <si>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</si>
  <si>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</si>
  <si>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</si>
  <si>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</si>
  <si>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</si>
  <si>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</si>
  <si>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</si>
  <si>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</si>
  <si>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</si>
  <si>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</si>
  <si>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</si>
  <si>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</si>
  <si>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</si>
  <si>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</si>
  <si>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</si>
  <si>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</si>
  <si>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</si>
  <si>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</si>
  <si>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</si>
  <si>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</si>
  <si>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</si>
  <si>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</si>
  <si>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</si>
  <si>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</si>
  <si>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</si>
  <si>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</si>
  <si>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</si>
  <si>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</si>
  <si>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</si>
  <si>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</si>
  <si>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</si>
  <si>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</si>
  <si>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</si>
  <si>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</si>
  <si>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</si>
  <si>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</si>
  <si>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</si>
  <si>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</si>
  <si>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</si>
  <si>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</si>
  <si>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</si>
  <si>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</si>
  <si>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</si>
  <si>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</si>
  <si>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</si>
  <si>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</si>
  <si>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</si>
  <si>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</si>
  <si>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</si>
  <si>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</si>
  <si>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</si>
  <si>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</si>
  <si>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</si>
  <si>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</si>
  <si>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</si>
  <si>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</si>
  <si>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</si>
  <si>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</si>
  <si>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</si>
  <si>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</si>
  <si>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</si>
  <si>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</si>
  <si>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</si>
  <si>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</si>
  <si>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</si>
  <si>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</si>
  <si>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</si>
  <si>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</si>
  <si>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</si>
  <si>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</si>
  <si>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</si>
  <si>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</si>
  <si>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</si>
  <si>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</si>
  <si>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</si>
  <si>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</si>
  <si>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</si>
  <si>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</si>
  <si>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</si>
  <si>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</si>
  <si>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</si>
  <si>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</si>
  <si>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</si>
  <si>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</si>
  <si>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</si>
  <si>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</si>
  <si>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</si>
  <si>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</si>
  <si>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</si>
  <si>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</si>
  <si>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</si>
  <si>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</si>
  <si>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</si>
  <si>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</si>
  <si>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</si>
  <si>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</si>
  <si>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</si>
  <si>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</si>
  <si>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</si>
  <si>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</si>
  <si>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</si>
  <si>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</si>
  <si>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</si>
  <si>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</si>
  <si>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</si>
  <si>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</si>
  <si>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</si>
  <si>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</si>
  <si>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</si>
  <si>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</si>
  <si>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</si>
  <si>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</si>
  <si>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</si>
  <si>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</si>
  <si>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</si>
  <si>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</si>
  <si>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</si>
  <si>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</si>
  <si>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</si>
  <si>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</si>
  <si>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</si>
  <si>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</si>
  <si>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</si>
  <si>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</si>
  <si>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</si>
  <si>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</si>
  <si>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</si>
  <si>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</si>
  <si>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</si>
  <si>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</si>
  <si>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</si>
  <si>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</si>
  <si>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</si>
  <si>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</si>
  <si>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</si>
  <si>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</si>
  <si>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</si>
  <si>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</si>
  <si>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</si>
  <si>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</si>
  <si>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</si>
  <si>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</si>
  <si>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</si>
  <si>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</si>
  <si>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</si>
  <si>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</si>
  <si>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</si>
  <si>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</si>
  <si>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</si>
  <si>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</si>
  <si>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</si>
  <si>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</si>
  <si>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</si>
  <si>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</si>
  <si>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</si>
  <si>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</si>
  <si>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</si>
  <si>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</si>
  <si>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</si>
  <si>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</si>
  <si>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</si>
  <si>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</si>
  <si>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</si>
  <si>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</si>
  <si>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</si>
  <si>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</si>
  <si>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</si>
  <si>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</si>
  <si>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</si>
  <si>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</si>
  <si>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</si>
  <si>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</si>
  <si>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</si>
  <si>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</si>
  <si>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</si>
  <si>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</si>
  <si>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</si>
  <si>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</si>
  <si>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</si>
  <si>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</si>
  <si>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</si>
  <si>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</si>
  <si>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</si>
  <si>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</si>
  <si>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</si>
  <si>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</si>
  <si>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</si>
  <si>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</si>
  <si>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</si>
  <si>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</si>
  <si>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</si>
  <si>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</si>
  <si>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</si>
  <si>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</si>
  <si>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</si>
  <si>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</si>
  <si>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</si>
  <si>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</si>
  <si>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</si>
  <si>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</si>
  <si>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</si>
  <si>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</si>
  <si>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</si>
  <si>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</si>
  <si>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</si>
  <si>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</si>
  <si>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</si>
  <si>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</si>
  <si>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</si>
  <si>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</si>
  <si>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</si>
  <si>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</si>
  <si>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</si>
  <si>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</si>
  <si>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</si>
  <si>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</si>
  <si>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</si>
  <si>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</si>
  <si>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</si>
  <si>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</si>
  <si>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</si>
  <si>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</si>
  <si>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</si>
  <si>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</si>
  <si>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</si>
  <si>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</si>
  <si>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</si>
  <si>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</si>
  <si>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</si>
  <si>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</si>
  <si>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</si>
  <si>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</si>
  <si>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</si>
  <si>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</si>
  <si>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</si>
  <si>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</si>
  <si>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</si>
  <si>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</si>
  <si>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</si>
  <si>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</si>
  <si>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</si>
  <si>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</si>
  <si>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</si>
  <si>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</si>
  <si>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</si>
  <si>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</si>
  <si>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</si>
  <si>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</si>
  <si>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</si>
  <si>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</si>
  <si>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</si>
  <si>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</si>
  <si>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</si>
  <si>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</si>
  <si>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</si>
  <si>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</si>
  <si>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</si>
  <si>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</si>
  <si>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</si>
  <si>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</si>
  <si>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</si>
  <si>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</si>
  <si>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</si>
  <si>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</si>
  <si>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</si>
  <si>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</si>
  <si>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</si>
  <si>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</si>
  <si>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</si>
  <si>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</si>
  <si>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</si>
  <si>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</si>
  <si>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</si>
  <si>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</si>
  <si>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</si>
  <si>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</si>
  <si>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</si>
  <si>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</si>
  <si>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</si>
  <si>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</si>
  <si>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</si>
  <si>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</si>
  <si>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</si>
  <si>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</si>
  <si>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</si>
  <si>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</si>
  <si>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</si>
  <si>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</si>
  <si>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</si>
  <si>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</si>
  <si>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</si>
  <si>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</si>
  <si>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</si>
  <si>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</si>
  <si>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</si>
  <si>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</si>
  <si>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</si>
  <si>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</si>
  <si>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</si>
  <si>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</si>
  <si>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</si>
  <si>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</si>
  <si>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</si>
  <si>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</si>
  <si>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</si>
  <si>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</si>
  <si>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</si>
  <si>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</si>
  <si>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</si>
  <si>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</si>
  <si>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</si>
  <si>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</si>
  <si>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</si>
  <si>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</si>
  <si>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</si>
  <si>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</si>
  <si>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</si>
  <si>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</si>
  <si>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</si>
  <si>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</si>
  <si>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</si>
  <si>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</si>
  <si>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</si>
  <si>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</si>
  <si>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</si>
  <si>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</si>
  <si>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</si>
  <si>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</si>
  <si>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</si>
  <si>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</si>
  <si>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</si>
  <si>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</si>
  <si>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</si>
  <si>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</si>
  <si>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</si>
  <si>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</si>
  <si>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</si>
  <si>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</si>
  <si>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</si>
  <si>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</si>
  <si>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</si>
  <si>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</si>
  <si>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</si>
  <si>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</si>
  <si>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</si>
  <si>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</si>
  <si>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</si>
  <si>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</si>
  <si>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</si>
  <si>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</si>
  <si>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</si>
  <si>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</si>
  <si>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</si>
  <si>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</si>
  <si>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</si>
  <si>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</si>
  <si>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</si>
  <si>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</si>
  <si>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</si>
  <si>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</si>
  <si>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</si>
  <si>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</si>
  <si>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</si>
  <si>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</si>
  <si>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</si>
  <si>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</si>
  <si>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</si>
  <si>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</si>
  <si>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</si>
  <si>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</si>
  <si>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</si>
  <si>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</si>
  <si>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</si>
  <si>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</si>
  <si>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</si>
  <si>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</si>
  <si>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</si>
  <si>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</si>
  <si>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</si>
  <si>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</si>
  <si>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</si>
  <si>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</si>
  <si>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</si>
  <si>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</si>
  <si>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</si>
  <si>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</si>
  <si>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</si>
  <si>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</si>
  <si>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</si>
  <si>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</si>
  <si>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</si>
  <si>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</si>
  <si>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</si>
  <si>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</si>
  <si>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</si>
  <si>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</si>
  <si>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</si>
  <si>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</si>
  <si>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</si>
  <si>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</si>
  <si>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</si>
  <si>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</si>
  <si>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</si>
  <si>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</si>
  <si>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</si>
  <si>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</si>
  <si>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</si>
  <si>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</si>
  <si>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</si>
  <si>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</si>
  <si>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</si>
  <si>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</si>
  <si>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</si>
  <si>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</si>
  <si>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</si>
  <si>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</si>
  <si>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</si>
  <si>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</si>
  <si>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</si>
  <si>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</si>
  <si>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</si>
  <si>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</si>
  <si>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</si>
  <si>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</si>
  <si>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</si>
  <si>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</si>
  <si>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</si>
  <si>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</si>
  <si>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</si>
  <si>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</si>
  <si>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</si>
  <si>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</si>
  <si>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</si>
  <si>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</si>
  <si>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</si>
  <si>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</si>
  <si>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</si>
  <si>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</si>
  <si>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</si>
  <si>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</si>
  <si>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</si>
  <si>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</si>
  <si>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</si>
  <si>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</si>
  <si>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</si>
  <si>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</si>
  <si>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</si>
  <si>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</si>
  <si>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</si>
  <si>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</si>
  <si>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</si>
  <si>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</si>
  <si>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</si>
  <si>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</si>
  <si>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</si>
  <si>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</si>
  <si>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</si>
  <si>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</si>
  <si>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</si>
  <si>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</si>
  <si>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</si>
  <si>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</si>
  <si>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</si>
  <si>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</si>
  <si>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</si>
  <si>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</si>
  <si>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</si>
  <si>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</si>
  <si>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</si>
  <si>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</si>
  <si>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</si>
  <si>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</si>
  <si>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</si>
  <si>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</si>
  <si>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</si>
  <si>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</si>
  <si>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</si>
  <si>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</si>
  <si>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</si>
  <si>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</si>
  <si>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</si>
  <si>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</si>
  <si>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</si>
  <si>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</si>
  <si>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</si>
  <si>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</si>
  <si>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</si>
  <si>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</si>
  <si>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</si>
  <si>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</si>
  <si>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</si>
  <si>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</si>
  <si>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</si>
  <si>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</si>
  <si>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</si>
  <si>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</si>
  <si>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</si>
  <si>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</si>
  <si>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</si>
  <si>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</si>
  <si>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</si>
  <si>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</si>
  <si>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</si>
  <si>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</si>
  <si>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</si>
  <si>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</si>
  <si>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</si>
  <si>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</si>
  <si>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</si>
  <si>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</si>
  <si>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</si>
  <si>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</si>
  <si>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</si>
  <si>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</si>
  <si>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</si>
  <si>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</si>
  <si>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</si>
  <si>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</si>
  <si>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</si>
  <si>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</si>
  <si>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</si>
  <si>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</si>
  <si>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</si>
  <si>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</si>
  <si>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</si>
  <si>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</si>
  <si>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</si>
  <si>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</si>
  <si>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</si>
  <si>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</si>
  <si>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</si>
  <si>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</si>
  <si>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</si>
  <si>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</si>
  <si>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</si>
  <si>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</si>
  <si>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</si>
  <si>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</si>
  <si>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</si>
  <si>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</si>
  <si>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</si>
  <si>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</si>
  <si>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</si>
  <si>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</si>
  <si>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</si>
  <si>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</si>
  <si>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</si>
  <si>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</si>
  <si>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</si>
  <si>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</si>
  <si>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</si>
  <si>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</si>
  <si>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</si>
  <si>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</si>
  <si>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</si>
  <si>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</si>
  <si>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</si>
  <si>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</si>
  <si>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</si>
  <si>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</si>
  <si>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</si>
  <si>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</si>
  <si>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</si>
  <si>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</si>
  <si>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</si>
  <si>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</si>
  <si>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</si>
  <si>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</si>
  <si>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</si>
  <si>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</si>
  <si>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</si>
  <si>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</si>
  <si>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</si>
  <si>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</si>
  <si>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</si>
  <si>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</si>
  <si>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</si>
  <si>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</si>
  <si>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</si>
  <si>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</si>
  <si>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</si>
  <si>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</si>
  <si>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</si>
  <si>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</si>
  <si>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</si>
  <si>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</si>
  <si>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</si>
  <si>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</si>
  <si>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</si>
  <si>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</si>
  <si>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</si>
  <si>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</si>
  <si>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</si>
  <si>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</si>
  <si>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</si>
  <si>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</si>
  <si>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</si>
  <si>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</si>
  <si>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</si>
  <si>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</si>
  <si>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</si>
  <si>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</si>
  <si>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</si>
  <si>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</si>
  <si>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</si>
  <si>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</si>
  <si>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</si>
  <si>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</si>
  <si>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</si>
  <si>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</si>
  <si>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</si>
  <si>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</si>
  <si>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</si>
  <si>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</si>
  <si>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</si>
  <si>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</si>
  <si>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</si>
  <si>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</si>
  <si>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</si>
  <si>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</si>
  <si>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</si>
  <si>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</si>
  <si>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</si>
  <si>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</si>
  <si>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</si>
  <si>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</si>
  <si>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</si>
  <si>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</si>
  <si>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</si>
  <si>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</si>
  <si>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</si>
  <si>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</si>
  <si>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</si>
  <si>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</si>
  <si>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</si>
  <si>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</si>
  <si>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</si>
  <si>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</si>
  <si>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</si>
  <si>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</si>
  <si>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</si>
  <si>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</si>
  <si>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</si>
  <si>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</si>
  <si>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</si>
  <si>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</si>
  <si>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</si>
  <si>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</si>
  <si>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</si>
  <si>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</si>
  <si>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</si>
  <si>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</si>
  <si>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</si>
  <si>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</si>
  <si>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</si>
  <si>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</si>
  <si>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</si>
  <si>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</si>
  <si>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</si>
  <si>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</si>
  <si>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</si>
  <si>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</si>
  <si>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</si>
  <si>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</si>
  <si>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</si>
  <si>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</si>
  <si>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</si>
  <si>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</si>
  <si>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</si>
  <si>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</si>
  <si>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</si>
  <si>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</si>
  <si>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</si>
  <si>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</si>
  <si>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</si>
  <si>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</si>
  <si>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</si>
  <si>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</si>
  <si>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</si>
  <si>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</si>
  <si>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</si>
  <si>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</si>
  <si>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</si>
  <si>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</si>
  <si>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</si>
  <si>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</si>
  <si>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</si>
  <si>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</si>
  <si>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</si>
  <si>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</si>
  <si>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</si>
  <si>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</si>
  <si>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</si>
  <si>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</si>
  <si>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</si>
  <si>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</si>
  <si>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</si>
  <si>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</si>
  <si>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</si>
  <si>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</si>
  <si>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</si>
  <si>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</si>
  <si>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</si>
  <si>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</si>
  <si>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</si>
  <si>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</si>
  <si>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</si>
  <si>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</si>
  <si>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</si>
  <si>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</si>
  <si>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</si>
  <si>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</si>
  <si>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</si>
  <si>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</si>
  <si>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</si>
  <si>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</si>
  <si>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</si>
  <si>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</si>
  <si>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</si>
  <si>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</si>
  <si>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</si>
  <si>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</si>
  <si>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</si>
  <si>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</si>
  <si>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</si>
  <si>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</si>
  <si>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</si>
  <si>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</si>
  <si>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</si>
  <si>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</si>
  <si>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</si>
  <si>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</si>
  <si>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</si>
  <si>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</si>
  <si>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</si>
  <si>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</si>
  <si>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</si>
  <si>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</si>
  <si>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</si>
  <si>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</si>
  <si>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</si>
  <si>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</si>
  <si>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</si>
  <si>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</si>
  <si>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</si>
  <si>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</si>
  <si>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</si>
  <si>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</si>
  <si>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</si>
  <si>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</si>
  <si>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</si>
  <si>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</si>
  <si>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</si>
  <si>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</si>
  <si>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</si>
  <si>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</si>
  <si>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</si>
  <si>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</si>
  <si>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</si>
  <si>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</si>
  <si>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</si>
  <si>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</si>
  <si>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</si>
  <si>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</si>
  <si>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</si>
  <si>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</si>
  <si>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</si>
  <si>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</si>
  <si>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</si>
  <si>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</si>
  <si>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</si>
  <si>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</si>
  <si>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</si>
  <si>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</si>
  <si>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</si>
  <si>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</si>
  <si>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</si>
  <si>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</si>
  <si>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</si>
  <si>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</si>
  <si>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</si>
  <si>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</si>
  <si>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</si>
  <si>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</si>
  <si>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</si>
  <si>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</si>
  <si>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</si>
  <si>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</si>
  <si>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</si>
  <si>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</si>
  <si>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</si>
  <si>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</si>
  <si>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</si>
  <si>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</si>
  <si>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</si>
  <si>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</si>
  <si>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</si>
  <si>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</si>
  <si>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</si>
  <si>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</si>
  <si>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</si>
  <si>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</si>
  <si>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</si>
  <si>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</si>
  <si>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</si>
  <si>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</si>
  <si>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</si>
  <si>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</si>
  <si>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</si>
  <si>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</si>
  <si>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</si>
  <si>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</si>
  <si>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</si>
  <si>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</si>
  <si>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</si>
  <si>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</si>
  <si>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</si>
  <si>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</si>
  <si>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</si>
  <si>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</si>
  <si>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</si>
  <si>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</si>
  <si>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</si>
  <si>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</si>
  <si>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</si>
  <si>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</si>
  <si>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</si>
  <si>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</si>
  <si>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</si>
  <si>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</si>
  <si>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</si>
  <si>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</si>
  <si>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</si>
  <si>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</si>
  <si>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</si>
  <si>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</si>
  <si>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</si>
  <si>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</si>
  <si>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</si>
  <si>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</si>
  <si>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</si>
  <si>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</si>
  <si>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</si>
  <si>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</si>
  <si>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</si>
  <si>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</si>
  <si>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</si>
  <si>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</si>
  <si>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</si>
  <si>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</si>
  <si>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</si>
  <si>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</si>
  <si>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</si>
  <si>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</si>
  <si>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</si>
  <si>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</si>
  <si>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</si>
  <si>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</si>
  <si>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</si>
  <si>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</si>
  <si>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</si>
  <si>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</si>
  <si>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</si>
  <si>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</si>
  <si>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</si>
  <si>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</si>
  <si>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</si>
  <si>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</si>
  <si>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</si>
  <si>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</si>
  <si>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</si>
  <si>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</si>
  <si>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</si>
  <si>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</si>
  <si>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</si>
  <si>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</si>
  <si>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</si>
  <si>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</si>
  <si>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</si>
  <si>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</si>
  <si>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</si>
  <si>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</si>
  <si>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</si>
  <si>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</si>
  <si>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</si>
  <si>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</si>
  <si>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</si>
  <si>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</si>
  <si>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</si>
  <si>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</si>
  <si>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</si>
  <si>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</si>
  <si>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</si>
  <si>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</si>
  <si>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</si>
  <si>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</si>
  <si>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</si>
  <si>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</si>
  <si>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</si>
  <si>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</si>
  <si>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</si>
  <si>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</si>
  <si>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</si>
  <si>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</si>
  <si>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</si>
  <si>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</si>
  <si>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</si>
  <si>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</si>
  <si>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</si>
  <si>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</si>
  <si>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</si>
  <si>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</si>
  <si>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</si>
  <si>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</si>
  <si>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</si>
  <si>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</si>
  <si>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</si>
  <si>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</si>
  <si>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</si>
  <si>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</si>
  <si>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</si>
  <si>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</si>
  <si>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</si>
  <si>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</si>
  <si>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</si>
  <si>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</si>
  <si>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</si>
  <si>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</si>
  <si>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</si>
  <si>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</si>
  <si>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</si>
  <si>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</si>
  <si>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</si>
  <si>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</si>
  <si>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</si>
  <si>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</si>
  <si>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</si>
  <si>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</si>
  <si>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</si>
  <si>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</si>
  <si>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</si>
  <si>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</si>
  <si>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</si>
  <si>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</si>
  <si>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</si>
  <si>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</si>
  <si>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</si>
  <si>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</si>
  <si>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</si>
  <si>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</si>
  <si>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</si>
  <si>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</si>
  <si>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</si>
  <si>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</si>
  <si>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</si>
  <si>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</si>
  <si>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</si>
  <si>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</si>
  <si>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</si>
  <si>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</si>
  <si>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</si>
  <si>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</si>
  <si>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</si>
  <si>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</si>
  <si>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</si>
  <si>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</si>
  <si>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</si>
  <si>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</si>
  <si>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</si>
  <si>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</si>
  <si>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</si>
  <si>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</si>
  <si>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</si>
  <si>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</si>
  <si>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</si>
  <si>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</si>
  <si>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</si>
  <si>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</si>
  <si>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</si>
  <si>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</si>
  <si>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</si>
  <si>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</si>
  <si>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</si>
  <si>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</si>
  <si>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</si>
  <si>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</si>
  <si>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</si>
  <si>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</si>
  <si>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</si>
  <si>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</si>
  <si>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</si>
  <si>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</si>
  <si>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</si>
  <si>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</si>
  <si>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</si>
  <si>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</si>
  <si>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</si>
  <si>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</si>
  <si>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</si>
  <si>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</si>
  <si>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</si>
  <si>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</si>
  <si>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</si>
  <si>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</si>
  <si>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</si>
  <si>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</si>
  <si>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</si>
  <si>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</si>
  <si>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</si>
  <si>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</si>
  <si>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</si>
  <si>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</si>
  <si>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</si>
  <si>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</si>
  <si>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</si>
  <si>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</si>
  <si>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</si>
  <si>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</si>
  <si>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</si>
  <si>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</si>
  <si>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</si>
  <si>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</si>
  <si>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</si>
  <si>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</si>
  <si>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</si>
  <si>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</si>
  <si>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</si>
  <si>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</si>
  <si>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</si>
  <si>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</si>
  <si>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</si>
  <si>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</si>
  <si>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</si>
  <si>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</si>
  <si>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</si>
  <si>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</si>
  <si>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</si>
  <si>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</si>
  <si>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</si>
  <si>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</si>
  <si>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</si>
  <si>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</si>
  <si>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</si>
  <si>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</si>
  <si>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</si>
  <si>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</si>
  <si>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</si>
  <si>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</si>
  <si>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</si>
  <si>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</si>
  <si>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</si>
  <si>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</si>
  <si>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</si>
  <si>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</si>
  <si>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</si>
  <si>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</si>
  <si>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</si>
  <si>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</si>
  <si>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</si>
  <si>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</si>
  <si>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</si>
  <si>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</si>
  <si>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</si>
  <si>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</si>
  <si>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</si>
  <si>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</si>
  <si>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</si>
  <si>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</si>
  <si>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</si>
  <si>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</si>
  <si>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</si>
  <si>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</si>
  <si>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</si>
  <si>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</si>
  <si>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</si>
  <si>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</si>
  <si>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</si>
  <si>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</si>
  <si>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</si>
  <si>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</si>
  <si>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</si>
  <si>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</si>
  <si>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</si>
  <si>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</si>
  <si>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</si>
  <si>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</si>
  <si>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</si>
  <si>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</si>
  <si>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</si>
  <si>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</si>
  <si>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</si>
  <si>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</si>
  <si>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</si>
  <si>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</si>
  <si>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</si>
  <si>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</si>
  <si>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</si>
  <si>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</si>
  <si>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</si>
  <si>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</si>
  <si>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</si>
  <si>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</si>
  <si>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</si>
  <si>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</si>
  <si>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</si>
  <si>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</si>
  <si>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</si>
  <si>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</si>
  <si>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</si>
  <si>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</si>
  <si>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</si>
  <si>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</si>
  <si>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</si>
  <si>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</si>
  <si>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</si>
  <si>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</si>
  <si>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</si>
  <si>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</si>
  <si>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</si>
  <si>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</si>
  <si>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</si>
  <si>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</si>
  <si>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</si>
  <si>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</si>
  <si>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</si>
  <si>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</si>
  <si>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</si>
  <si>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</si>
  <si>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</si>
  <si>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</si>
  <si>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</si>
  <si>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</si>
  <si>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</si>
  <si>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</si>
  <si>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</si>
  <si>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</si>
  <si>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</si>
  <si>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</si>
  <si>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</si>
  <si>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</si>
  <si>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</si>
  <si>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</si>
  <si>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</si>
  <si>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</si>
  <si>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</si>
  <si>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</si>
  <si>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</si>
  <si>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</si>
  <si>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</si>
  <si>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</si>
  <si>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</si>
  <si>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</si>
  <si>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</si>
  <si>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</si>
  <si>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</si>
  <si>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</si>
  <si>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</si>
  <si>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</si>
  <si>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</si>
  <si>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</si>
  <si>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</si>
  <si>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</si>
  <si>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</si>
  <si>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</si>
  <si>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</si>
  <si>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</si>
  <si>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</si>
  <si>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</si>
  <si>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</si>
  <si>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</si>
  <si>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</si>
  <si>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</si>
  <si>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</si>
  <si>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</si>
  <si>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</si>
  <si>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</si>
  <si>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</si>
  <si>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</si>
  <si>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</si>
  <si>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</si>
  <si>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</si>
  <si>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</si>
  <si>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</si>
  <si>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</si>
  <si>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</si>
  <si>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</si>
  <si>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</si>
  <si>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</si>
  <si>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</si>
  <si>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</si>
  <si>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</si>
  <si>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</si>
  <si>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</si>
  <si>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</si>
  <si>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</si>
  <si>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</si>
  <si>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</si>
  <si>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</si>
  <si>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</si>
  <si>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</si>
  <si>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</si>
  <si>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</si>
  <si>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</si>
  <si>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</si>
  <si>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</si>
  <si>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</si>
  <si>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</si>
  <si>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</si>
  <si>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</si>
  <si>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</si>
  <si>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</si>
  <si>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</si>
  <si>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</si>
  <si>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</si>
  <si>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</si>
  <si>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</si>
  <si>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</si>
  <si>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</si>
  <si>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</si>
  <si>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</si>
  <si>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</si>
  <si>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</si>
  <si>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</si>
  <si>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</si>
  <si>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</si>
  <si>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</si>
  <si>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</si>
  <si>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</si>
  <si>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</si>
  <si>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</si>
  <si>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</si>
  <si>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</si>
  <si>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</si>
  <si>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</si>
  <si>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</si>
  <si>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</si>
  <si>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</si>
  <si>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</si>
  <si>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</si>
  <si>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</si>
  <si>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</si>
  <si>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</si>
  <si>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</si>
  <si>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</si>
  <si>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</si>
  <si>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</si>
  <si>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</si>
  <si>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</si>
  <si>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</si>
  <si>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</si>
  <si>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</si>
  <si>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</si>
  <si>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</si>
  <si>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</si>
  <si>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</si>
  <si>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</si>
  <si>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</si>
  <si>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</si>
  <si>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</si>
  <si>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</si>
  <si>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</si>
  <si>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</si>
  <si>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</si>
  <si>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</si>
  <si>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</si>
  <si>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</si>
  <si>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</si>
  <si>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</si>
  <si>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</si>
  <si>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</si>
  <si>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</si>
  <si>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</si>
  <si>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</si>
  <si>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</si>
  <si>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</si>
  <si>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</si>
  <si>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</si>
  <si>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</si>
  <si>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</si>
  <si>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</si>
  <si>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</si>
  <si>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</si>
  <si>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</si>
  <si>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</si>
  <si>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</si>
  <si>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</si>
  <si>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</si>
  <si>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</si>
  <si>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</si>
  <si>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</si>
  <si>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</si>
  <si>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</si>
  <si>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</si>
  <si>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</si>
  <si>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</si>
  <si>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</si>
  <si>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</si>
  <si>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</si>
  <si>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</si>
  <si>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</si>
  <si>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</si>
  <si>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</si>
  <si>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</si>
  <si>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</si>
  <si>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</si>
  <si>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</si>
  <si>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</si>
  <si>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</si>
  <si>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</si>
  <si>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</si>
  <si>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</si>
  <si>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</si>
  <si>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</si>
  <si>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</si>
  <si>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</si>
  <si>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</si>
  <si>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</si>
  <si>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</si>
  <si>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</si>
  <si>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</si>
  <si>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</si>
  <si>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</si>
  <si>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</si>
  <si>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</si>
  <si>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</si>
  <si>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</si>
  <si>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</si>
  <si>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</si>
  <si>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</si>
  <si>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</si>
  <si>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</si>
  <si>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</si>
  <si>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</si>
  <si>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</si>
  <si>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</si>
  <si>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</si>
  <si>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</si>
  <si>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</si>
  <si>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</si>
  <si>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</si>
  <si>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</si>
  <si>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</si>
  <si>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</si>
  <si>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</si>
  <si>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</si>
  <si>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</si>
  <si>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</si>
  <si>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</si>
  <si>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</si>
  <si>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</si>
  <si>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</si>
  <si>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</si>
  <si>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</si>
  <si>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</si>
  <si>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</si>
  <si>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</si>
  <si>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</si>
  <si>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</si>
  <si>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</si>
  <si>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</si>
  <si>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</si>
  <si>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</si>
  <si>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</si>
  <si>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</si>
  <si>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</si>
  <si>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</si>
  <si>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</si>
  <si>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</si>
  <si>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</si>
  <si>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</si>
  <si>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</si>
  <si>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</si>
  <si>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</si>
  <si>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</si>
  <si>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</si>
  <si>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</si>
  <si>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</si>
  <si>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</si>
  <si>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</si>
  <si>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</si>
  <si>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</si>
  <si>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</si>
  <si>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</si>
  <si>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</si>
  <si>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</si>
  <si>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</si>
  <si>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</si>
  <si>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</si>
  <si>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</si>
  <si>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</si>
  <si>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</si>
  <si>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</si>
  <si>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</si>
  <si>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</si>
  <si>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</si>
  <si>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</si>
  <si>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</si>
  <si>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</si>
  <si>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</si>
  <si>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</si>
  <si>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</si>
  <si>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</si>
  <si>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</si>
  <si>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</si>
  <si>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</si>
  <si>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</si>
  <si>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</si>
  <si>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</si>
  <si>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</si>
  <si>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</si>
  <si>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</si>
  <si>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</si>
  <si>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</si>
  <si>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</si>
  <si>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</si>
  <si>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</si>
  <si>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</si>
  <si>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</si>
  <si>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</si>
  <si>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</si>
  <si>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</si>
  <si>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</si>
  <si>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</si>
  <si>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</si>
  <si>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</si>
  <si>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</si>
  <si>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</si>
  <si>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</si>
  <si>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</si>
  <si>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</si>
  <si>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</si>
  <si>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</si>
  <si>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</si>
  <si>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</si>
  <si>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</si>
  <si>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</si>
  <si>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</si>
  <si>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</si>
  <si>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</si>
  <si>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</si>
  <si>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</si>
  <si>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</si>
  <si>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</si>
  <si>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</si>
  <si>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</si>
  <si>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</si>
  <si>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</si>
  <si>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</si>
  <si>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</si>
  <si>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</si>
  <si>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</si>
  <si>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</si>
  <si>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</si>
  <si>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</si>
  <si>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</si>
  <si>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</si>
  <si>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</si>
  <si>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</si>
  <si>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</si>
  <si>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</si>
  <si>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</si>
  <si>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</si>
  <si>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</si>
  <si>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</si>
  <si>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</si>
  <si>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</si>
  <si>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</si>
  <si>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</si>
  <si>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</si>
  <si>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</si>
  <si>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</si>
  <si>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</si>
  <si>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</si>
  <si>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</si>
  <si>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</si>
  <si>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</si>
  <si>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</si>
  <si>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</si>
  <si>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</si>
  <si>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</si>
  <si>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</si>
  <si>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</si>
  <si>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</si>
  <si>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</si>
  <si>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</si>
  <si>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</si>
  <si>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</si>
  <si>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</si>
  <si>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</si>
  <si>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</si>
  <si>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</si>
  <si>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</si>
  <si>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</si>
  <si>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</si>
  <si>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</si>
  <si>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</si>
  <si>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</si>
  <si>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</si>
  <si>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</si>
  <si>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</si>
  <si>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</si>
  <si>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</si>
  <si>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</si>
  <si>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</si>
  <si>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</si>
  <si>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</si>
  <si>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</si>
  <si>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</si>
  <si>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</si>
  <si>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</si>
  <si>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</si>
  <si>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</si>
  <si>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</si>
  <si>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</si>
  <si>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</si>
  <si>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</si>
  <si>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</si>
  <si>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</si>
  <si>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</si>
  <si>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</si>
  <si>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</si>
  <si>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</si>
  <si>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</si>
  <si>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</si>
  <si>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</si>
  <si>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</si>
  <si>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</si>
  <si>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</si>
  <si>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</si>
  <si>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</si>
  <si>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</si>
  <si>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</si>
  <si>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</si>
  <si>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</si>
  <si>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</si>
  <si>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</si>
  <si>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</si>
  <si>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</si>
  <si>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</si>
  <si>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</si>
  <si>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</si>
  <si>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</si>
  <si>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</si>
  <si>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</si>
  <si>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</si>
  <si>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</si>
  <si>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</si>
  <si>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</si>
  <si>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</si>
  <si>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</si>
  <si>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</si>
  <si>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</si>
  <si>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</si>
  <si>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</si>
  <si>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</si>
  <si>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</si>
  <si>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</si>
  <si>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</si>
  <si>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</si>
  <si>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</si>
  <si>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</si>
  <si>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</si>
  <si>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</si>
  <si>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</si>
  <si>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</si>
  <si>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</si>
  <si>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</si>
  <si>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</si>
  <si>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</si>
  <si>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</si>
  <si>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</si>
  <si>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</si>
  <si>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</si>
  <si>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</si>
  <si>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</si>
  <si>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</si>
  <si>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</si>
  <si>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</si>
  <si>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</si>
  <si>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</si>
  <si>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</si>
  <si>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</si>
  <si>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</si>
  <si>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</si>
  <si>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</si>
  <si>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</si>
  <si>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</si>
  <si>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</si>
  <si>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</si>
  <si>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</si>
  <si>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</si>
  <si>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</si>
  <si>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</si>
  <si>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</si>
  <si>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</si>
  <si>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</si>
  <si>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</si>
  <si>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</si>
  <si>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</si>
  <si>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</si>
  <si>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</si>
  <si>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</si>
  <si>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</si>
  <si>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</si>
  <si>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</si>
  <si>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</si>
  <si>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</si>
  <si>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</si>
  <si>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</si>
  <si>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</si>
  <si>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</si>
  <si>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</si>
  <si>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</si>
  <si>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</si>
  <si>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</si>
  <si>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</si>
  <si>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</si>
  <si>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</si>
  <si>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</si>
  <si>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</si>
  <si>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</si>
  <si>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</si>
  <si>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</si>
  <si>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</si>
  <si>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</si>
  <si>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</si>
  <si>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</si>
  <si>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</si>
  <si>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</si>
  <si>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</si>
  <si>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</si>
  <si>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</si>
  <si>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</si>
  <si>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</si>
  <si>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</si>
  <si>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</si>
  <si>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</si>
  <si>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</si>
  <si>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</si>
  <si>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</si>
  <si>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</si>
  <si>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</si>
  <si>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</si>
  <si>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</si>
  <si>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</si>
  <si>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</si>
  <si>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</si>
  <si>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</si>
  <si>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</si>
  <si>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</si>
  <si>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</si>
  <si>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</si>
  <si>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</si>
  <si>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</si>
  <si>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</si>
  <si>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</si>
  <si>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</si>
  <si>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</si>
  <si>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</si>
  <si>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</si>
  <si>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</si>
  <si>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</si>
  <si>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</si>
  <si>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</si>
  <si>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</si>
  <si>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</si>
  <si>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</si>
  <si>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</si>
  <si>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</si>
  <si>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</si>
  <si>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</si>
  <si>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</si>
  <si>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</si>
  <si>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</si>
  <si>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</si>
  <si>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</si>
  <si>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</si>
  <si>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</si>
  <si>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</si>
  <si>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</si>
  <si>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</si>
  <si>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</si>
  <si>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</si>
  <si>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</si>
  <si>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</si>
  <si>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</si>
  <si>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</si>
  <si>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</si>
  <si>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</si>
  <si>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</si>
  <si>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</si>
  <si>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</si>
  <si>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</si>
  <si>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</si>
  <si>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</si>
  <si>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</si>
  <si>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</si>
  <si>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</si>
  <si>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</si>
  <si>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</si>
  <si>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</si>
  <si>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</si>
  <si>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</si>
  <si>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</si>
  <si>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</si>
  <si>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</si>
  <si>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</si>
  <si>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</si>
  <si>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</si>
  <si>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</si>
  <si>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</si>
  <si>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</si>
  <si>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</si>
  <si>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</si>
  <si>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</si>
  <si>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</si>
  <si>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</si>
  <si>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</si>
  <si>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</si>
  <si>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</si>
  <si>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</si>
  <si>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</si>
  <si>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</si>
  <si>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</si>
  <si>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</si>
  <si>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</si>
  <si>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</si>
  <si>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</si>
  <si>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</si>
  <si>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</si>
  <si>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</si>
  <si>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</si>
  <si>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</si>
  <si>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</si>
  <si>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</si>
  <si>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</si>
  <si>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</si>
  <si>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</si>
  <si>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</si>
  <si>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</si>
  <si>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</si>
  <si>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</si>
  <si>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</si>
  <si>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</si>
  <si>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</si>
  <si>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</si>
  <si>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</si>
  <si>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</si>
  <si>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</si>
  <si>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</si>
  <si>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</si>
  <si>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</si>
  <si>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</si>
  <si>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</si>
  <si>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</si>
  <si>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</si>
  <si>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</si>
  <si>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</si>
  <si>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</si>
  <si>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</si>
  <si>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</si>
  <si>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</si>
  <si>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</si>
  <si>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</si>
  <si>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</si>
  <si>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</si>
  <si>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</si>
  <si>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</si>
  <si>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</si>
  <si>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</si>
  <si>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</si>
  <si>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</si>
  <si>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</si>
  <si>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</si>
  <si>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</si>
  <si>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</si>
  <si>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</si>
  <si>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</si>
  <si>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</si>
  <si>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</si>
  <si>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</si>
  <si>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</si>
  <si>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</si>
  <si>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</si>
  <si>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</si>
  <si>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</si>
  <si>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</si>
  <si>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</si>
  <si>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</si>
  <si>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</si>
  <si>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</si>
  <si>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</si>
  <si>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</si>
  <si>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</si>
  <si>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</si>
  <si>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</si>
  <si>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</si>
  <si>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</si>
  <si>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</si>
  <si>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</si>
  <si>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</si>
  <si>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</si>
  <si>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</si>
  <si>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</si>
  <si>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</si>
  <si>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</si>
  <si>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</si>
  <si>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</si>
  <si>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</si>
  <si>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</si>
  <si>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</si>
  <si>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</si>
  <si>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</si>
  <si>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</si>
  <si>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</si>
  <si>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</si>
  <si>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</si>
  <si>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</si>
  <si>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</si>
  <si>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</si>
  <si>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</si>
  <si>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</si>
  <si>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</si>
  <si>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</si>
  <si>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</si>
  <si>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</si>
  <si>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</si>
  <si>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</si>
  <si>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</si>
  <si>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</si>
  <si>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</si>
  <si>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</si>
  <si>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</si>
  <si>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</si>
  <si>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</si>
  <si>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</si>
  <si>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</si>
  <si>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</si>
  <si>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</si>
  <si>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</si>
  <si>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</si>
  <si>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</si>
  <si>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</si>
  <si>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</si>
  <si>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</si>
  <si>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</si>
  <si>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</si>
  <si>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</si>
  <si>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</si>
  <si>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</si>
  <si>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</si>
  <si>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</si>
  <si>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</si>
  <si>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</si>
  <si>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</si>
  <si>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</si>
  <si>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</si>
  <si>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</si>
  <si>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</si>
  <si>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</si>
  <si>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</si>
  <si>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</si>
  <si>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</si>
  <si>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</si>
  <si>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</si>
  <si>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</si>
  <si>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</si>
  <si>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</si>
  <si>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</si>
  <si>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</si>
  <si>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</si>
  <si>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</si>
  <si>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</si>
  <si>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</si>
  <si>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</si>
  <si>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</si>
  <si>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</si>
  <si>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</si>
  <si>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</si>
  <si>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</si>
  <si>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</si>
  <si>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</si>
  <si>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</si>
  <si>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</si>
  <si>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</si>
  <si>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</si>
  <si>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</si>
  <si>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</si>
  <si>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</si>
  <si>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</si>
  <si>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</si>
  <si>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</si>
  <si>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</si>
  <si>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</si>
  <si>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</si>
  <si>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</si>
  <si>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</si>
  <si>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</si>
  <si>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</si>
  <si>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</si>
  <si>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</si>
  <si>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</si>
  <si>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</si>
  <si>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</si>
  <si>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</si>
  <si>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</si>
  <si>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</si>
  <si>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</si>
  <si>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</si>
  <si>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</si>
  <si>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</si>
  <si>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</si>
  <si>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</si>
  <si>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</si>
  <si>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</si>
  <si>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</si>
  <si>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</si>
  <si>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</si>
  <si>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</si>
  <si>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</si>
  <si>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</si>
  <si>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</si>
  <si>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</si>
  <si>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</si>
  <si>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</si>
  <si>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</si>
  <si>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</si>
  <si>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</si>
  <si>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</si>
  <si>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</si>
  <si>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</si>
  <si>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</si>
  <si>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</si>
  <si>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</si>
  <si>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</si>
  <si>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</si>
  <si>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</si>
  <si>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</si>
  <si>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</si>
  <si>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</si>
  <si>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</si>
  <si>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</si>
  <si>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</si>
  <si>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</si>
  <si>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</si>
  <si>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</si>
  <si>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</si>
  <si>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</si>
  <si>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</si>
  <si>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</si>
  <si>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</si>
  <si>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</si>
  <si>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</si>
  <si>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</si>
  <si>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</si>
  <si>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</si>
  <si>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</si>
  <si>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</si>
  <si>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</si>
  <si>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</si>
  <si>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</si>
  <si>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</si>
  <si>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</si>
  <si>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</si>
  <si>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</si>
  <si>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</si>
  <si>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</si>
  <si>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</si>
  <si>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</si>
  <si>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</si>
  <si>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</si>
  <si>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</si>
  <si>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</si>
  <si>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</si>
  <si>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</si>
  <si>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</si>
  <si>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</si>
  <si>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</si>
  <si>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</si>
  <si>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</si>
  <si>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</si>
  <si>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</si>
  <si>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</si>
  <si>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</si>
  <si>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</si>
  <si>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</si>
  <si>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</si>
  <si>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</si>
  <si>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</si>
  <si>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</si>
  <si>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</si>
  <si>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</si>
  <si>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</si>
  <si>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</si>
  <si>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</si>
  <si>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</si>
  <si>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</si>
  <si>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</si>
  <si>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</si>
  <si>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</si>
  <si>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</si>
  <si>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</si>
  <si>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</si>
  <si>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</si>
  <si>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</si>
  <si>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</si>
  <si>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</si>
  <si>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</si>
  <si>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</si>
  <si>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</si>
  <si>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</si>
  <si>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</si>
  <si>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</si>
  <si>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</si>
  <si>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</si>
  <si>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</si>
  <si>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</si>
  <si>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</si>
  <si>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</si>
  <si>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</si>
  <si>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</si>
  <si>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</si>
  <si>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</si>
  <si>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</si>
  <si>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</si>
  <si>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</si>
  <si>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</si>
  <si>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</si>
  <si>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</si>
  <si>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</si>
  <si>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</si>
  <si>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</si>
  <si>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</si>
  <si>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</si>
  <si>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</si>
  <si>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</si>
  <si>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</si>
  <si>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</si>
  <si>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</si>
  <si>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</si>
  <si>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</si>
  <si>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</si>
  <si>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</si>
  <si>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</si>
  <si>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</si>
  <si>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</si>
  <si>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</si>
  <si>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</si>
  <si>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</si>
  <si>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</si>
  <si>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</si>
  <si>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</si>
  <si>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</si>
  <si>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</si>
  <si>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</si>
  <si>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</si>
  <si>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</si>
  <si>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</si>
  <si>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</si>
  <si>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</si>
  <si>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</si>
  <si>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</si>
  <si>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</si>
  <si>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</si>
  <si>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</si>
  <si>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</si>
  <si>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</si>
  <si>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</si>
  <si>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</si>
  <si>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</si>
  <si>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</si>
  <si>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</si>
  <si>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</si>
  <si>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</si>
  <si>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</si>
  <si>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</si>
  <si>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</si>
  <si>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</si>
  <si>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</si>
  <si>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</si>
  <si>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</si>
  <si>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</si>
  <si>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</si>
  <si>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</si>
  <si>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</si>
  <si>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</si>
  <si>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</si>
  <si>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</si>
  <si>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</si>
  <si>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</si>
  <si>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</si>
  <si>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</si>
  <si>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</si>
  <si>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</si>
  <si>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</si>
  <si>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</si>
  <si>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</si>
  <si>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</si>
  <si>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</si>
  <si>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</si>
  <si>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</si>
  <si>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</si>
  <si>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</si>
  <si>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</si>
  <si>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</si>
  <si>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</si>
  <si>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</si>
  <si>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</si>
  <si>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</si>
  <si>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</si>
  <si>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</si>
  <si>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</si>
  <si>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</si>
  <si>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</si>
  <si>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</si>
  <si>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</si>
  <si>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</si>
  <si>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</si>
  <si>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</si>
  <si>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</si>
  <si>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</si>
  <si>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</si>
  <si>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</si>
  <si>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</si>
  <si>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</si>
  <si>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</si>
  <si>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</si>
  <si>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</si>
  <si>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</si>
  <si>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</si>
  <si>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</si>
  <si>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</si>
  <si>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</si>
  <si>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</si>
  <si>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</si>
  <si>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</si>
  <si>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</si>
  <si>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</si>
  <si>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</si>
  <si>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</si>
  <si>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</si>
  <si>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</si>
  <si>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</si>
  <si>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</si>
  <si>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</si>
  <si>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</si>
  <si>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</si>
  <si>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</si>
  <si>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</si>
  <si>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</si>
  <si>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</si>
  <si>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</si>
  <si>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</si>
  <si>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</si>
  <si>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</si>
  <si>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</si>
  <si>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</si>
  <si>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</si>
  <si>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</si>
  <si>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</si>
  <si>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</si>
  <si>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</si>
  <si>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</si>
  <si>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</si>
  <si>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</si>
  <si>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</si>
  <si>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</si>
  <si>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</si>
  <si>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</si>
  <si>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</si>
  <si>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</si>
  <si>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</si>
  <si>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</si>
  <si>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</si>
  <si>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</si>
  <si>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</si>
  <si>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</si>
  <si>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</si>
  <si>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</si>
  <si>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</si>
  <si>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</si>
  <si>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</si>
  <si>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</si>
  <si>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</si>
  <si>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</si>
  <si>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</si>
  <si>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</si>
  <si>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</si>
  <si>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</si>
  <si>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</si>
  <si>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</si>
  <si>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</si>
  <si>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</si>
  <si>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</si>
  <si>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</si>
  <si>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</si>
  <si>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</si>
  <si>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</si>
  <si>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</si>
  <si>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</si>
  <si>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</si>
  <si>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</si>
  <si>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</si>
  <si>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</si>
  <si>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</si>
  <si>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</si>
  <si>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</si>
  <si>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</si>
  <si>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</si>
  <si>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</si>
  <si>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</si>
  <si>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</si>
  <si>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</si>
  <si>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</si>
  <si>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</si>
  <si>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</si>
  <si>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</si>
  <si>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</si>
  <si>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</si>
  <si>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</si>
  <si>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</si>
  <si>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</si>
  <si>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</si>
  <si>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</si>
  <si>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</si>
  <si>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</si>
  <si>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</si>
  <si>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</si>
  <si>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</si>
  <si>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</si>
  <si>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</si>
  <si>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</si>
  <si>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</si>
  <si>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</si>
  <si>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</si>
  <si>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</si>
  <si>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</si>
  <si>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</si>
  <si>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</si>
  <si>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</si>
  <si>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</si>
  <si>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</si>
  <si>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</si>
  <si>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</si>
  <si>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</si>
  <si>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</si>
  <si>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</si>
  <si>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</si>
  <si>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</si>
  <si>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</si>
  <si>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</si>
  <si>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</si>
  <si>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</si>
  <si>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</si>
  <si>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</si>
  <si>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</si>
  <si>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</si>
  <si>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</si>
  <si>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</si>
  <si>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</si>
  <si>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</si>
  <si>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</si>
  <si>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</si>
  <si>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</si>
  <si>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</si>
  <si>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</si>
  <si>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</si>
  <si>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</si>
  <si>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</si>
  <si>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</si>
  <si>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</si>
  <si>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</si>
  <si>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</si>
  <si>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</si>
  <si>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</si>
  <si>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</si>
  <si>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</si>
  <si>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</si>
  <si>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</si>
  <si>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</si>
  <si>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</si>
  <si>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</si>
  <si>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</si>
  <si>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</si>
  <si>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</si>
  <si>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</si>
  <si>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</si>
  <si>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</si>
  <si>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</si>
  <si>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</si>
  <si>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</si>
  <si>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</si>
  <si>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</si>
  <si>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</si>
  <si>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</si>
  <si>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</si>
  <si>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</si>
  <si>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</si>
  <si>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</si>
  <si>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</si>
  <si>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</si>
  <si>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</si>
  <si>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</si>
  <si>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</si>
  <si>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</si>
  <si>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</si>
  <si>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</si>
  <si>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</si>
  <si>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</si>
  <si>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</si>
  <si>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</si>
  <si>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</si>
  <si>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</si>
  <si>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</si>
  <si>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</si>
  <si>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</si>
  <si>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</si>
  <si>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</si>
  <si>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</si>
  <si>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</si>
  <si>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</si>
  <si>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</si>
  <si>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</si>
  <si>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</si>
  <si>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</si>
  <si>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</si>
  <si>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</si>
  <si>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</si>
  <si>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</si>
  <si>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</si>
  <si>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</si>
  <si>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</si>
  <si>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</si>
  <si>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</si>
  <si>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</si>
  <si>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</si>
  <si>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</si>
  <si>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</si>
  <si>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</si>
  <si>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</si>
  <si>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</si>
  <si>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</si>
  <si>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</si>
  <si>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</si>
  <si>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</si>
  <si>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</si>
  <si>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</si>
  <si>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</si>
  <si>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</si>
  <si>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</si>
  <si>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</si>
  <si>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</si>
  <si>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</si>
  <si>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</si>
  <si>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</si>
  <si>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</si>
  <si>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</si>
  <si>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</si>
  <si>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</si>
  <si>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</si>
  <si>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</si>
  <si>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</si>
  <si>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</si>
  <si>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</si>
  <si>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</si>
  <si>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</si>
  <si>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</si>
  <si>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</si>
  <si>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</si>
  <si>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</si>
  <si>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</si>
  <si>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</si>
  <si>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</si>
  <si>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</si>
  <si>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</si>
  <si>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</si>
  <si>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</si>
  <si>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</si>
  <si>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</si>
  <si>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</si>
  <si>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</si>
  <si>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</si>
  <si>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</si>
  <si>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</si>
  <si>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</si>
  <si>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</si>
  <si>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</si>
  <si>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</si>
  <si>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</si>
  <si>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</si>
  <si>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</si>
  <si>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</si>
  <si>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</si>
  <si>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</si>
  <si>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</si>
  <si>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</si>
  <si>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</si>
  <si>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</si>
  <si>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</si>
  <si>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</si>
  <si>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</si>
  <si>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</si>
  <si>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</si>
  <si>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</si>
  <si>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</si>
  <si>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</si>
  <si>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</si>
  <si>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</si>
  <si>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</si>
  <si>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</si>
  <si>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</si>
  <si>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</si>
  <si>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</si>
  <si>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</si>
  <si>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</si>
  <si>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</si>
  <si>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</si>
  <si>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</si>
  <si>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</si>
  <si>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</si>
  <si>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</si>
  <si>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</si>
  <si>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</si>
  <si>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</si>
  <si>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</si>
  <si>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</si>
  <si>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</si>
  <si>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</si>
  <si>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</si>
  <si>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</si>
  <si>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</si>
  <si>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</si>
  <si>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</si>
  <si>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</si>
  <si>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</si>
  <si>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</si>
  <si>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</si>
  <si>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</si>
  <si>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</si>
  <si>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</si>
  <si>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</si>
  <si>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</si>
  <si>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</si>
  <si>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</si>
  <si>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</si>
  <si>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</si>
  <si>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</si>
  <si>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no pcm</t>
  </si>
  <si>
    <t>jed0049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</si>
  <si>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</si>
  <si>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</si>
  <si>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</si>
  <si>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</si>
  <si>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</si>
  <si>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</si>
  <si>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</si>
  <si>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</si>
  <si>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</si>
  <si>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mak0066</t>
  </si>
  <si>
    <t>mak0578</t>
  </si>
  <si>
    <t>PCM-20251023-00002178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</si>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</sst>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9" totalsRowShown="0" headerRowDxfId="48" dataDxfId="47" headerRowBorderDxfId="45" tableBorderDxfId="46" totalsRowBorderDxfId="44">
  <autoFilter ref="A1:L2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291.05763969907275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10.562650925923663</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3.8576851846300997E-2</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45954.006065277776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45954.006065277776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45954.006065277776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45954.006065277776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45954.006065277776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45954.006065277776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45954.006065277776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45954.006065277776</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45954.006065277776</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45954.006065277776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45954.006065277776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45954.006065277776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45954.006065277776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45954.006065277776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45954.006065277776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45954.006065277776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45954.006065277776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45954.006065277776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45954.006065277776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45954.006065277776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45954.006065277776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45954.006065277776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45954.006065277776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45954.006065277776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45954.006065277776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45954.006065277776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45954.006065277776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45954.006065277776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45954.006065277776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45954.006065277776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45954.006065277776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45954.006065277776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45954.006065277776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45954.006065277776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45954.006065277776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45954.006065277776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45954.006065277776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45954.006065277776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45954.006065277776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45954.006065277776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45954.006065277776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45954.006065277776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45954.006065277776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45954.006065277776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45954.006065277776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45954.006065277776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45954.006065277776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45954.006065277776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45954.006065277776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45954.006065277776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45954.006065277776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45954.006065277776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45954.006065277776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45954.006065277776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45954.006065277776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45954.006065277776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45954.006065277776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45954.006065277776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45954.006065277776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45954.006065277776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45954.006065277776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45954.006065277776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45954.006065277776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45954.006065277776</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45954.006065277776</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129.00622766203742</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9.510289814810676</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8.6643981478118803E-2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t="s">
        <v>39090</v>
      </c>
      <c r="B6" s="164" t="str">
        <f>IFERROR(VLOOKUP(D6,DB!A:K,11,0),"")</f>
        <v>R2</v>
      </c>
      <c r="C6" s="164">
        <v>4</v>
      </c>
      <c r="D6" s="164" t="s">
        <v>18789</v>
      </c>
      <c r="E6" s="164" t="s">
        <v>38998</v>
      </c>
      <c r="F6" s="164">
        <v>45953.97384259259</v>
      </c>
      <c r="G6" s="164">
        <f ca="1">IFERROR(NOW()-F6,"-")</f>
        <v>3.2222685185843147E-2</v>
      </c>
      <c r="H6" s="164">
        <v>45953.965509259258</v>
      </c>
      <c r="I6" s="164" t="str">
        <f>IFERROR(VLOOKUP(D6,DB!A:F,6,0),"")</f>
        <v>SCECO</v>
      </c>
      <c r="J6" s="164" t="str">
        <f>IFERROR(VLOOKUP(D6,DB!A:G,7,0),"")</f>
        <v>Dead</v>
      </c>
      <c r="K6" s="164" t="s">
        <v>39091</v>
      </c>
      <c r="L6" s="164" t="str">
        <f>IFERROR(VLOOKUP(D6,DB!A:I,9,0),"")</f>
        <v>Latis</v>
      </c>
      <c r="M6" s="164"/>
      <c r="N6" s="164"/>
      <c r="O6" s="164"/>
      <c r="P6" s="164"/>
      <c r="Q6" s="164"/>
      <c r="R6" s="164"/>
      <c r="S6" s="164"/>
      <c r="T6" s="164"/>
      <c r="U6" s="164"/>
      <c r="V6" s="164"/>
      <c r="W6" s="164"/>
      <c r="X6" s="164"/>
      <c r="Y6" s="164"/>
      <c r="Z6" s="164"/>
      <c r="AA6" s="164"/>
      <c r="AB6" s="164"/>
      <c r="AC6" s="164"/>
      <c r="AD6" s="164"/>
      <c r="AE6" s="164"/>
      <c r="AF6" s="164"/>
      <c r="AG6" s="164"/>
      <c r="AH6" s="164"/>
      <c r="AI6" s="164"/>
      <c r="AJ6" s="164"/>
      <c r="AK6" s="164"/>
      <c r="AL6" s="164"/>
      <c r="AM6" s="164"/>
      <c r="AN6" s="164"/>
      <c r="AO6" s="164"/>
      <c r="AP6" s="164"/>
      <c r="AQ6" s="164"/>
      <c r="AR6" s="164"/>
      <c r="AS6" s="164"/>
      <c r="AT6" s="164"/>
      <c r="AU6" s="164"/>
      <c r="AV6" s="164"/>
      <c r="AW6" s="164"/>
      <c r="AX6" s="164"/>
      <c r="AY6" s="164"/>
      <c r="AZ6" s="164"/>
      <c r="BA6" s="164"/>
      <c r="BB6" s="164"/>
      <c r="BC6" s="164"/>
      <c r="BD6" s="164"/>
      <c r="BE6" s="164"/>
      <c r="BF6" s="164"/>
      <c r="BG6" s="164"/>
      <c r="BH6" s="164"/>
      <c r="BI6" s="164"/>
      <c r="BJ6" s="164"/>
      <c r="BK6" s="164"/>
      <c r="BL6" s="164"/>
      <c r="BM6" s="164"/>
      <c r="BN6" s="164"/>
      <c r="BO6" s="164"/>
      <c r="BP6" s="164"/>
      <c r="BQ6" s="164"/>
      <c r="BR6" s="164"/>
      <c r="BS6" s="164"/>
      <c r="BT6" s="164"/>
      <c r="BU6" s="164"/>
      <c r="BV6" s="164"/>
      <c r="BW6" s="164"/>
      <c r="BX6" s="164"/>
      <c r="BY6" s="164"/>
      <c r="BZ6" s="164"/>
      <c r="CA6" s="164"/>
      <c r="CB6" s="164"/>
      <c r="CC6" s="164"/>
      <c r="CD6" s="164"/>
      <c r="CE6" s="164"/>
      <c r="CF6" s="164"/>
      <c r="CG6" s="164"/>
      <c r="CH6" s="164"/>
      <c r="CI6" s="164"/>
      <c r="CJ6" s="164"/>
    </row>
    <row r="7" spans="1:88" ht="31.5" customHeight="1">
      <c r="A7" s="115"/>
      <c r="B7" s="18" t="str">
        <f>IFERROR(VLOOKUP(D7,DB!A:K,11,0),"")</f>
        <v/>
      </c>
      <c r="C7" s="18"/>
      <c r="D7" s="18"/>
      <c r="E7" s="116"/>
      <c r="F7" s="117"/>
      <c r="G7" s="118">
        <f ca="1">IFERROR(NOW()-F7,"-")</f>
        <v>45954.00606550926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45954.006065624999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45954.006065624999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45954.006065624999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45954.006065624999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45954.006065624999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45954.006065624999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45954.006065624999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45954.006065624999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45954.006065624999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45954.006065624999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45954.006065624999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45954.006065624999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45954.006065624999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45954.006065624999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45954.006065624999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45954.006065624999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45954.006065624999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45954.006065624999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45954.006065624999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45954.006065624999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45954.006065624999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45954.006065624999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45954.006065624999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45954.006065624999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45954.006065624999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45954.006065624999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45954.006065624999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45954.006065624999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45954.006065624999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45954.006065624999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45954.006065624999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45954.006065624999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45954.006065624999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45954.006065624999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45954.006065624999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45954.006065624999</v>
      </c>
      <c r="H7" s="22"/>
      <c r="I7" s="19" t="s">
        <v>39092</v>
      </c>
      <c r="J7" s="18" t="str">
        <f>IFERROR(VLOOKUP(D7,DB!A:G,7,0),"")</f>
        <v/>
      </c>
      <c r="K7" s="47"/>
      <c r="L7" s="23" t="str">
        <f>IFERROR(VLOOKUP(D7,DB!A:I,9,0),"")</f>
        <v/>
      </c>
    </row>
    <row r="8" spans="1:13" ht="15" customHeight="1">
      <c r="A8" s="19"/>
      <c r="B8" s="64" t="str">
        <f>IFERROR(VLOOKUP(D8,DB!A:K,11,0),"")</f>
        <v/>
      </c>
      <c r="C8" s="18"/>
      <c r="D8" s="18"/>
      <c r="E8" s="18"/>
      <c r="F8" s="20"/>
      <c r="G8" s="21">
        <f t="shared" ca="1" si="0"/>
        <v>45954.006065624999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45954.006065624999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45954.006065624999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45954.006065624999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45954.006065624999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45954.006065624999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45954.006065624999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45954.006065624999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45954.006065624999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45954.006065624999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45954.006065624999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45954.006065624999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45954.006065624999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45954.006065624999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45954.006065624999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45954.006065624999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45954.006065624999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45954.006065624999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45954.006065624999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45954.006065624999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45954.006065624999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45954.006065624999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45954.006065624999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45954.006065624999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45954.006065624999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45954.006065624999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45954.006065624999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45954.006065624999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45954.006065624999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45954.006065624999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45954.006065624999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45954.006065624999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45954.006065624999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45954.006065624999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45954.006065624999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45954.006065624999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45954.006065624999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45954.006065624999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45954.006065624999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45954.006065624999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45954.006065624999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45954.006065624999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45954.006065624999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45954.006065624999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45954.006065624999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45954.006065624999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45954.006065624999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45954.006065624999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45954.006065624999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45954.006065624999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45954.006065624999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45954.006065624999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45954.006065624999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45954.006065624999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45954.006065624999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45954.006065624999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45954.006065624999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45954.006065624999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45954.006065624999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45954.006065624999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45954.006065624999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45954.006065624999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45954.006065624999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45954.006065624999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45954.006065624999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45954.006065624999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45954.006065624999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45954.006065624999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45954.006065624999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45954.006065624999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45954.006065624999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45954.006065624999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45954.006065624999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45954.006065624999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45954.006065624999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45954.006065624999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45954.006065624999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45954.006065624999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45954.006065624999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45954.006065624999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45954.006065624999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45954.006065624999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45954.006065624999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45954.006065624999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45954.006065624999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45954.006065624999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45954.006065624999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45954.006065624999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45954.006065624999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45954.006065624999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45954.006065624999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45954.006065624999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45954.006065624999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45954.006065624999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45954.006065624999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45954.006065624999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45954.006065624999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45954.006065624999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45954.006065624999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45954.006065624999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45954.006065624999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45954.006065624999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45954.006065624999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45954.006065624999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45954.006065624999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45954.006065624999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45954.006065624999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45954.006065624999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45954.006065624999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45954.006065624999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45954.006065624999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45954.006065624999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45954.006065624999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45954.006065624999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45954.006065624999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45954.006065624999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45954.006065624999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45954.006065624999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45954.006065624999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45954.006065624999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45954.006065624999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45954.006065624999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45954.006065624999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45954.006065624999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45954.006065624999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45954.006065624999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45954.006065624999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45954.006065624999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45954.006065624999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45954.006065624999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45954.006065624999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45954.006065624999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45954.006065624999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45954.006065624999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45954.006065624999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45954.006065624999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45954.006065624999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45954.006065624999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45954.006065624999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45954.006065624999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45954.006065624999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45954.006065624999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45954.006065624999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45954.006065624999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45954.006065624999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45954.006065624999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45954.006065624999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45954.006065624999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45954.006065624999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45954.006065624999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45954.006065624999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45954.006065624999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45954.006065624999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45954.006065624999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45954.006065624999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45954.006065624999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45954.006065624999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45954.006065624999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45954.006065624999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45954.006065624999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45954.006065624999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45954.006065624999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45954.006065624999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45954.006065624999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45954.006065624999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45954.006065624999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45954.006065624999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45954.006065624999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45954.006065624999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45954.006065624999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45954.006065624999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45954.006065624999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45954.006065624999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45954.006065624999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45954.006065624999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45954.006065624999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45954.006065624999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45954.006065624999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45954.006065624999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45954.006065624999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45954.006065624999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45954.006065624999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45954.006065624999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45954.006065624999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45954.006065624999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45954.006065624999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45954.006065624999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45954.006065624999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45954.006065624999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45954.006065624999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45954.006065624999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45954.006065624999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45954.006065624999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45954.006065624999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45954.006065624999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45954.006065624999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45954.006065624999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45954.006065624999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45954.006065624999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45954.006065624999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45954.006065624999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45954.006065624999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45954.006065624999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45954.006065624999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45954.006065624999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45954.006065624999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45954.006065624999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45954.006065624999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45954.006065624999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45954.006065624999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45954.006065624999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45954.006065624999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45954.006065624999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45954.006065624999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45954.006065624999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45954.006065624999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45954.006065624999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45954.006065624999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45954.006065624999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45954.006065624999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45954.006065624999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45954.006065624999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45954.006065624999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45954.006065624999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45954.006065624999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45954.006065624999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45954.006065624999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45954.006065624999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45954.006065624999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45954.006065624999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45954.006065624999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45954.006065624999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45954.006065624999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45954.006065624999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45954.006065624999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45954.006065624999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45954.006065624999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45954.006065624999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45954.006065624999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45954.006065624999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45954.006065624999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45954.006065624999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45954.006065624999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45954.006065624999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45954.006065624999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45954.006065624999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45954.006065624999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45954.006065624999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45954.006065624999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45954.006065624999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45954.006065624999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45954.006065624999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45954.006065624999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45954.006065624999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45954.006065624999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45954.006065624999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45954.006065624999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45954.006065624999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45954.006065624999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45954.006065624999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45954.006065624999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45954.006065624999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45954.006065624999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45954.006065624999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45954.006065624999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45954.006065624999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45954.006065624999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45954.006065624999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45954.006065624999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45954.006065624999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45954.006065624999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45954.006065624999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45954.006065624999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45954.006065624999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45954.006065624999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45954.006065624999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45954.006065624999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45954.006065624999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45954.006065624999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45954.006065624999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45954.006065624999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45954.006065624999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45954.006065624999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45954.006065624999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45954.006065624999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45954.006065624999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45954.006065624999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45954.006065624999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45954.006065624999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45954.006065624999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45954.006065624999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45954.006065624999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45954.006065624999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45954.006065624999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45954.006065624999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45954.006065624999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45954.006065624999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45954.006065624999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45954.006065624999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45954.006065624999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45954.006065624999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45954.006065624999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45954.006065624999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45954.006065624999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45954.006065624999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45954.006065624999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45954.006065624999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45954.006065624999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45954.006065624999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45954.006065624999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45954.006065624999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45954.006065624999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45954.006065624999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45954.006065624999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45954.006065624999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45954.006065624999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45954.006065624999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45954.006065624999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45954.006065624999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45954.006065624999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45954.006065624999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45954.006065624999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45954.006065624999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45954.006065624999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45954.006065624999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45954.006065624999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45954.006065624999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45954.006065624999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45954.006065624999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45954.006065624999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45954.006065624999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45954.006065624999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45954.006065624999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45954.006065624999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45954.006065624999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45954.006065624999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45954.006065624999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45954.006065624999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45954.006065624999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45954.006065624999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45954.006065624999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45954.006065624999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45954.006065624999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45954.006065624999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45954.006065624999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45954.006065624999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45954.006065624999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45954.006065624999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45954.006065624999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45954.006065624999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45954.006065624999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45954.006065624999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45954.006065624999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45954.006065624999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45954.006065624999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45954.006065624999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45954.006065624999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45954.006065624999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45954.006065624999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45954.006065624999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45954.006065624999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45954.006065624999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45954.006065624999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45954.006065624999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45954.006065624999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45954.006065624999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45954.006065624999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45954.006065624999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45954.006065624999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45954.006065624999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45954.006065624999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45954.006065624999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45954.006065624999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45954.006065624999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45954.006065624999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45954.006065624999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45954.006065624999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45954.006065624999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45954.006065624999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45954.006065624999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45954.006065624999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45954.006065624999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45954.006065624999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45954.006065624999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45954.006065624999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45954.006065624999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45954.006065624999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45954.006065624999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45954.006065624999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45954.006065624999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45954.006065624999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45954.006065624999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45954.006065624999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45954.006065624999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45954.006065624999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45954.006065624999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45954.006065624999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45954.006065624999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45954.006065624999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45954.006065624999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45954.006065624999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45954.006065624999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45954.006065624999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45954.006065624999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45954.006065624999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45954.006065624999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45954.006065624999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45954.006065624999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45954.006065624999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45954.006065624999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45954.006065624999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45954.006065624999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45954.006065624999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45954.006065624999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45954.006065624999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45954.006065624999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45954.006065624999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45954.006065624999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45954.006065624999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45954.006065624999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45954.006065624999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45954.006065624999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45954.006065624999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45954.006065624999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45954.006065624999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45954.006065624999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45954.006065624999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45954.006065624999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45954.006065624999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45954.006065624999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45954.006065624999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45954.006065624999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45954.006065624999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45954.006065624999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45954.006065624999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45954.006065624999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45954.006065624999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45954.006065624999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45954.006065624999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45954.006065624999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45954.006065624999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45954.006065624999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45954.006065624999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45954.006065624999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45954.006065624999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45954.006065624999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45954.006065624999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45954.006065624999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45954.006065624999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45954.006065624999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45954.006065624999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45954.006065624999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45954.006065624999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45954.006065624999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45954.006065624999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45954.006065624999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45954.006065624999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45954.006065624999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45954.006065624999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45954.006065624999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45954.006065624999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45954.006065624999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45954.006065624999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45954.006065624999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45954.006065624999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45954.006065624999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45954.006065624999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45954.006065624999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45954.006065624999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45954.006065624999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45954.006065624999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45954.006065624999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45954.006065624999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45954.006065624999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45954.006065624999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45954.006065624999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45954.006065624999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45954.006065624999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45954.006065624999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45954.006065624999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45954.006065624999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45954.006065624999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45954.006065624999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45954.006065624999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45954.006065624999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45954.006065624999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45954.006065624999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45954.006065624999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45954.006065624999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45954.006065624999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45954.006065624999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45954.006065624999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45954.006065624999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45954.006065624999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45954.006065624999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45954.006065624999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45954.006065624999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45954.006065624999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45954.006065624999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45954.006065624999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45954.006065624999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45954.006065624999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45954.006065624999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45954.006065624999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45954.006065624999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45954.006065624999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45954.006065624999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45954.006065624999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45954.006065624999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45954.006065624999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45954.006065624999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45954.006065624999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45954.006065624999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45954.006065624999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45954.006065624999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45954.006065624999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45954.006065624999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45954.006065624999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45954.006065624999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45954.006065624999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45954.006065624999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45954.006065624999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45954.006065624999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45954.006065624999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45954.006065624999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45954.006065624999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45954.006065624999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45954.006065624999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45954.006065624999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45954.006065624999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45954.006065624999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45954.006065624999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45954.006065624999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45954.006065624999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45954.006065624999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45954.006065624999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45954.006065624999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45954.006065624999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45954.006065624999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45954.006065624999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45954.006065624999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45954.006065624999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45954.006065624999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45954.006065624999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45954.006065624999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45954.006065624999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45954.006065624999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45954.006065624999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45954.006065624999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45954.006065624999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45954.006065624999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45954.006065624999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45954.006065624999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45954.006065624999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45954.006065624999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45954.006065624999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45954.006065624999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45954.006065624999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45954.006065624999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45954.006065624999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45954.006065624999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45954.006065624999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45954.006065624999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45954.006065624999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45954.006065624999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45954.006065624999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45954.006065624999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45954.006065624999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45954.006065624999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45954.006065624999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45954.006065624999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45954.006065624999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45954.006065624999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45954.006065624999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45954.006065624999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45954.006065624999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45954.006065624999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45954.006065624999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45954.006065624999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45954.006065624999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45954.006065624999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45954.006065624999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45954.006065624999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45954.006065624999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45954.006065624999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45954.006065624999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45954.006065624999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45954.006065624999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45954.006065624999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45954.006065624999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45954.006065624999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45954.006065624999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45954.006065624999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45954.006065624999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45954.006065624999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45954.006065624999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45954.006065624999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45954.006065624999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45954.006065624999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45954.006065624999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45954.006065624999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45954.006065624999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45954.006065624999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45954.006065624999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45954.006065624999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45954.006065624999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45954.006065624999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45954.006065624999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45954.006065624999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45954.006065624999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45954.006065624999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45954.006065624999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45954.006065624999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45954.006065624999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45954.006065624999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45954.006065624999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45954.006065624999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45954.006065624999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45954.006065624999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45954.006065624999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45954.006065624999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45954.006065624999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45954.006065624999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45954.006065624999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45954.006065624999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45954.006065624999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45954.006065624999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45954.006065624999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45954.006065624999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45954.006065624999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45954.006065624999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45954.006065624999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45954.006065624999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45954.006065624999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45954.006065624999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45954.006065624999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45954.006065624999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45954.006065624999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45954.006065624999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45954.006065624999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45954.006065624999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45954.006065624999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45954.006065624999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45954.006065624999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45954.006065624999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45954.006065624999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45954.006065624999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45954.006065624999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45954.006065624999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45954.006065624999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45954.006065624999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45954.006065624999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45954.006065624999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45954.006065624999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45954.006065624999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45954.006065624999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45954.006065624999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45954.006065624999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45954.006065624999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45954.006065624999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45954.006065624999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45954.006065624999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45954.006065624999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45954.006065624999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45954.006065624999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45954.006065624999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45954.006065624999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45954.006065624999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45954.006065624999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45954.006065624999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45954.006065624999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45954.006065624999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45954.006065624999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45954.006065624999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45954.006065624999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45954.006065624999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45954.006065624999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45954.006065624999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45954.006065624999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45954.006065624999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45954.006065624999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45954.006065624999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45954.006065624999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45954.006065624999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45954.006065624999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45954.006065624999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45954.006065624999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45954.006065624999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45954.006065624999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45954.006065624999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45954.006065624999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45954.006065624999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45954.006065624999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45954.006065624999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45954.006065624999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45954.006065624999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45954.006065624999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45954.006065624999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45954.006065624999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45954.006065624999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45954.006065624999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45954.006065624999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45954.006065624999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45954.006065624999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45954.006065624999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45954.006065624999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45954.006065624999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45954.006065624999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45954.006065624999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45954.006065624999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45954.006065624999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45954.006065624999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45954.006065624999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45954.006065624999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45954.006065624999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45954.006065624999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45954.006065624999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45954.006065624999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45954.006065624999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45954.006065624999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45954.006065624999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45954.006065624999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45954.006065624999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45954.006065624999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45954.006065624999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45954.006065624999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45954.006065624999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45954.006065624999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45954.006065624999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45954.006065624999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45954.006065624999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45954.006065624999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45954.006065624999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45954.006065624999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45954.006065624999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45954.006065624999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45954.006065624999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45954.006065624999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45954.006065624999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45954.006065624999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45954.006065624999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45954.006065624999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45954.006065624999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45954.006065624999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45954.006065624999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45954.006065624999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45954.006065624999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45954.006065624999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45954.006065624999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45954.006065624999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45954.006065624999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45954.006065624999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45954.006065624999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45954.006065624999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45954.006065624999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45954.006065624999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45954.006065624999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45954.006065624999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45954.006065624999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45954.006065624999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45954.006065624999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45954.006065624999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45954.006065624999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45954.006065624999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45954.006065624999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45954.006065624999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45954.006065624999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45954.006065624999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45954.006065624999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45954.006065624999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45954.006065624999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45954.006065624999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45954.006065624999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45954.006065624999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45954.006065624999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45954.006065624999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45954.006065624999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45954.006065624999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45954.006065624999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45954.006065624999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45954.006065624999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45954.006065624999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45954.006065624999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45954.006065624999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45954.006065624999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45954.006065624999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45954.006065624999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45954.006065624999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45954.006065624999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45954.006065624999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45954.006065624999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45954.006065624999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45954.006065624999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45954.006065624999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45954.006065624999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45954.006065624999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45954.006065624999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45954.006065624999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45954.006065624999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45954.006065624999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45954.006065624999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45954.006065624999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45954.006065624999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45954.006065624999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45954.006065624999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45954.006065624999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45954.006065624999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45954.006065624999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45954.006065624999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45954.006065624999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45954.006065624999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45954.006065624999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45954.006065624999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45954.006065624999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45954.006065624999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45954.006065624999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45954.006065624999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45954.006065624999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45954.006065624999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45954.006065624999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45954.006065624999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45954.006065624999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45954.006065624999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45954.006065624999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45954.006065624999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45954.006065624999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45954.006065624999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45954.006065624999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45954.006065624999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45954.006065624999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45954.006065624999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45954.006065624999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45954.006065624999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45954.006065624999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45954.006065624999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45954.006065624999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45954.006065624999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45954.006065624999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45954.006065624999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45954.006065624999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45954.006065624999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45954.006065624999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45954.006065624999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45954.006065624999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45954.006065624999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45954.006065624999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45954.006065624999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45954.006065624999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45954.006065624999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45954.006065624999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45954.006065624999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45954.006065624999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45954.006065624999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45954.006065624999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45954.006065624999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45954.006065624999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45954.006065624999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45954.006065624999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45954.006065624999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45954.006065624999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45954.006065624999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45954.006065624999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45954.006065624999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45954.006065624999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45954.006065624999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45954.006065624999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45954.006065624999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45954.006065624999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45954.006065624999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45954.006065624999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45954.006065624999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45954.006065624999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45954.006065624999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45954.006065624999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45954.006065624999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45954.006065624999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45954.006065624999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45954.006065624999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45954.006065624999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45954.006065624999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45954.006065624999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45954.006065624999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45954.006065624999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45954.006065624999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45954.006065624999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45954.006065624999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45954.006065624999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45954.006065624999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45954.006065624999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45954.006065624999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45954.006065624999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45954.006065624999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45954.006065624999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45954.006065624999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45954.006065624999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45954.006065624999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45954.006065624999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45954.006065624999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45954.006065624999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45954.006065624999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45954.006065624999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45954.006065624999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45954.006065624999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45954.006065624999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45954.006065624999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45954.006065624999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45954.006065624999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45954.006065624999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45954.006065624999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45954.006065624999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45954.006065624999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45954.006065624999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45954.006065624999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45954.006065624999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45954.006065624999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45954.006065624999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45954.006065624999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45954.006065624999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45954.006065624999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45954.006065624999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45954.006065624999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45954.006065624999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45954.006065624999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45954.006065624999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45954.006065624999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45954.006065624999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45954.006065624999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45954.006065624999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45954.006065624999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45954.006065624999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45954.006065624999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45954.006065624999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45954.006065624999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45954.006065624999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45954.006065624999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45954.006065624999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45954.006065624999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45954.006065624999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45954.006065624999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45954.006065624999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45954.006065624999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45954.006065624999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45954.006065624999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45954.006065624999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45954.006065624999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45954.006065624999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45954.006065624999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45954.006065624999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45954.006065624999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45954.006065624999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45954.006065624999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45954.006065624999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45954.006065624999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45954.006065624999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45954.006065624999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45954.006065624999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45954.006065624999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45954.006065624999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45954.006065624999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45954.006065624999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45954.006065624999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45954.006065624999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45954.006065624999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45954.006065624999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45954.006065624999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45954.006065624999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45954.006065624999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45954.006065624999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45954.006065624999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45954.006065624999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45954.006065624999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45954.006065624999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45954.006065624999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45954.006065624999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45954.006065624999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45954.006065624999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45954.006065624999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45954.006065624999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45954.006065624999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45954.006065624999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45954.006065624999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45954.006065624999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45954.006065624999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45954.006065624999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45954.006065624999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45954.006065624999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45954.006065624999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45954.006065624999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45954.006065624999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45954.006065624999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45954.006065624999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45954.006065624999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45954.006065624999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45954.006065624999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45954.006065624999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45954.006065624999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45954.006065624999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45954.006065624999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45954.006065624999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45954.006065624999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45954.006065624999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45954.006065624999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45954.006065624999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45954.006065624999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45954.006065624999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45954.006065624999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45954.006065624999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45954.006065624999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45954.006065624999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45954.006065624999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45954.006065624999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45954.006065624999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45954.006065624999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45954.006065624999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45954.006065624999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45954.006065624999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45954.006065624999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45954.006065624999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45954.006065624999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45954.006065624999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45954.006065624999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45954.006065624999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45954.006065624999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45954.006065624999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45954.006065624999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45954.006065624999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45954.006065624999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45954.006065624999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45954.006065624999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45954.006065624999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45954.006065624999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45954.006065624999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45954.006065624999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45954.006065624999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45954.006065624999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45954.006065624999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45954.006065624999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45954.006065624999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45954.006065624999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45954.006065624999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45954.006065624999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45954.006065624999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45954.006065624999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45954.006065624999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45954.006065624999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45954.006065624999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45954.006065624999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45954.006065624999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45954.006065624999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45954.006065624999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45954.006065624999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45954.006065624999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45954.006065624999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45954.006065624999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45954.006065624999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45954.006065624999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45954.006065624999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45954.006065624999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45954.006065624999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45954.006065624999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45954.006065624999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45954.006065624999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45954.006065624999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45954.006065624999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45954.006065624999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45954.006065624999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45954.006065624999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45954.006065624999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45954.006065624999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45954.006065624999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45954.006065624999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45954.006065624999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45954.006065624999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45954.006065624999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45954.006065624999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45954.006065624999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45954.006065624999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45954.006065624999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45954.006065624999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45954.006065624999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45954.006065624999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45954.006065624999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45954.006065624999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45954.006065624999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45954.006065624999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45954.006065624999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45954.006065624999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45954.006065624999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45954.006065624999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45954.006065624999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45954.006065624999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45954.006065624999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45954.006065624999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45954.006065624999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45954.006065624999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45954.006065624999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45954.006065624999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45954.006065624999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45954.006065624999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45954.006065624999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45954.006065624999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45954.006065624999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45954.006065624999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45954.006065624999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45954.006065624999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45954.006065624999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45954.006065624999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45954.006065624999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45954.006065624999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45954.006065624999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45954.006065624999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45954.006065624999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45954.006065624999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45954.006065624999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45954.006065624999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45954.006065624999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45954.006065624999</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9"/>
  <sheetViews>
    <sheetView workbookViewId="0">
      <selection activeCell="A10" sqref="A10:X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250.52534768517944</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0.37134305555082392</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2</v>
      </c>
      <c r="D4" s="95" t="s">
        <v>35586</v>
      </c>
      <c r="E4" s="100" t="s">
        <v>38998</v>
      </c>
      <c r="F4" s="125">
        <v>45953.820138888892</v>
      </c>
      <c r="G4" s="126">
        <f ca="1">IFERROR(NOW()-F4,"")</f>
        <v>0.18592638888367219</v>
      </c>
      <c r="H4" s="125">
        <v>45953.776747685188</v>
      </c>
      <c r="I4" s="121" t="str">
        <f>IFERROR(VLOOKUP(D4,DB!A:F,6,0),"")</f>
        <v>SCECO</v>
      </c>
      <c r="J4" s="121" t="str">
        <f>IFERROR(VLOOKUP(D4,DB!A:G,7,0),"")</f>
        <v>In progress</v>
      </c>
      <c r="K4" s="127" t="s">
        <v>39098</v>
      </c>
      <c r="L4" s="123" t="str">
        <f>IFERROR(VLOOKUP(D4,DB!A:I,9,0),"")</f>
        <v>Latis</v>
      </c>
    </row>
    <row r="5" spans="1:16" ht="15" customHeight="1">
      <c r="A5" s="121" t="s">
        <v>39099</v>
      </c>
      <c r="B5" s="121" t="str">
        <f>IFERROR(VLOOKUP(D5,DB!A:K,11,0),"")</f>
        <v>R4</v>
      </c>
      <c r="C5" s="122">
        <v>1</v>
      </c>
      <c r="D5" s="95" t="s">
        <v>39100</v>
      </c>
      <c r="E5" s="100" t="s">
        <v>38998</v>
      </c>
      <c r="F5" s="125"/>
      <c r="G5" s="126">
        <f ca="1">IFERROR(NOW()-F5,"")</f>
        <v>45954.006065277776</v>
      </c>
      <c r="H5" s="125">
        <v>45953.934016203704</v>
      </c>
      <c r="I5" s="121" t="str">
        <f>IFERROR(VLOOKUP(D5,DB!A:F,6,0),"")</f>
        <v>SCECO</v>
      </c>
      <c r="J5" s="121" t="str">
        <f>IFERROR(VLOOKUP(D5,DB!A:G,7,0),"")</f>
        <v>Vandalized</v>
      </c>
      <c r="K5" s="127" t="s">
        <v>39101</v>
      </c>
      <c r="L5" s="123" t="str">
        <f>IFERROR(VLOOKUP(D5,DB!A:I,9,0),"")</f>
        <v>Latis</v>
      </c>
    </row>
    <row r="6" spans="1:16" ht="15" customHeight="1">
      <c r="A6" s="121"/>
      <c r="B6" s="121" t="str">
        <f>IFERROR(VLOOKUP(D6,DB!A:K,11,0),"")</f>
        <v/>
      </c>
      <c r="C6" s="122"/>
      <c r="D6" s="95"/>
      <c r="E6" s="100"/>
      <c r="F6" s="125"/>
      <c r="G6" s="126">
        <f ca="1">IFERROR(NOW()-F6,"")</f>
        <v>45954.006065277776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45954.006065277776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45954.006065277776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45954.006065277776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45954.006065277776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45954.006065277776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45954.006065277776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45954.006065277776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45954.006065277776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45954.006065277776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45954.006065277776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45954.006065277776</v>
      </c>
      <c r="H17" s="125"/>
      <c r="I17" s="121" t="str">
        <f>IFERROR(VLOOKUP(D17,DB!A:F,6,0),"")</f>
        <v/>
      </c>
      <c r="J17" s="121" t="str">
        <f>IFERROR(VLOOKUP(D17,DB!A:G,7,0),"")</f>
        <v/>
      </c>
      <c r="K17" s="127"/>
      <c r="L17" s="123" t="str">
        <f>IFERROR(VLOOKUP(D17,DB!A:I,9,0),"")</f>
        <v/>
      </c>
    </row>
    <row r="18" spans="1:12" ht="15" customHeight="1">
      <c r="A18" s="121"/>
      <c r="B18" s="121" t="str">
        <f>IFERROR(VLOOKUP(D19,DB!A:K,11,0),"")</f>
        <v/>
      </c>
      <c r="C18" s="122"/>
      <c r="D18" s="123"/>
      <c r="E18" s="124"/>
      <c r="F18" s="125"/>
      <c r="G18" s="126">
        <f ca="1">IFERROR(NOW()-F18,"")</f>
        <v>45954.006065277776</v>
      </c>
      <c r="H18" s="125"/>
      <c r="I18" s="121" t="str">
        <f>IFERROR(VLOOKUP(D19,DB!A:F,6,0),"")</f>
        <v/>
      </c>
      <c r="J18" s="121" t="str">
        <f>IFERROR(VLOOKUP(D19,DB!A:G,7,0),"")</f>
        <v/>
      </c>
      <c r="K18" s="127"/>
      <c r="L18" s="123" t="str">
        <f>IFERROR(VLOOKUP(D19,DB!A:I,9,0),"")</f>
        <v/>
      </c>
    </row>
    <row r="19" spans="1:12" ht="15" customHeight="1">
      <c r="A19" s="121"/>
      <c r="B19" s="121" t="str">
        <f>IFERROR(VLOOKUP(#REF!,DB!A:K,11,0),"")</f>
        <v/>
      </c>
      <c r="C19" s="122"/>
      <c r="D19" s="123"/>
      <c r="E19" s="124"/>
      <c r="F19" s="125"/>
      <c r="G19" s="126">
        <f ca="1">IFERROR(NOW()-F19,"")</f>
        <v>45954.006065277776</v>
      </c>
      <c r="H19" s="125"/>
      <c r="I19" s="121" t="str">
        <f>IFERROR(VLOOKUP(#REF!,DB!A:F,6,0),"")</f>
        <v/>
      </c>
      <c r="J19" s="121" t="str">
        <f>IFERROR(VLOOKUP(#REF!,DB!A:G,7,0),"")</f>
        <v/>
      </c>
      <c r="K19" s="127"/>
      <c r="L19" s="123" t="str">
        <f>IFERROR(VLOOKUP(#REF!,DB!A:I,9,0),"")</f>
        <v/>
      </c>
    </row>
    <row r="20" spans="1:12" ht="15" customHeight="1">
      <c r="A20" s="121"/>
      <c r="B20" s="121" t="str">
        <f>IFERROR(VLOOKUP(D20,DB!A:K,11,0),"")</f>
        <v/>
      </c>
      <c r="C20" s="122"/>
      <c r="D20" s="123"/>
      <c r="E20" s="124"/>
      <c r="F20" s="125"/>
      <c r="G20" s="126">
        <f ca="1">IFERROR(NOW()-F20,"")</f>
        <v>45954.006065277776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45954.006065277776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45954.006065277776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45954.006065277776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45954.006065277776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45954.006065277776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45954.006065277776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45954.006065277776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45954.006065277776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45954.006065277776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45954.006065277776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45954.006065277776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45954.006065277776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45954.006065277776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45954.006065277776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45954.006065277776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45954.006065277776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45954.006065277776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45954.006065277776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45954.006065277776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45954.006065277776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45954.006065277776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45954.006065277776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45954.006065277776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45954.006065277776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45954.006065277776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45954.006065277776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45954.006065277776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45954.006065277776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45954.006065277776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45954.006065277776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45954.006065277776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45954.006065277776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45954.006065277776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45954.006065277776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45954.006065277776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45954.006065277776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45954.006065277776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45954.006065277776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45954.006065277776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45954.006065277776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45954.006065277776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45954.006065277776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45954.006065277776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45954.006065277776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45954.006065277776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45954.006065277776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45954.006065277776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45954.006065277776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45954.006065277776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45954.006065277776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45954.006065277776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45954.006065277776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45954.006065277776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45954.006065277776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45954.006065277776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45954.006065277776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45954.006065277776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45954.006065277776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45954.006065277776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45954.006065277776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45954.006065277776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45954.006065277776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45954.006065277776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45954.006065277776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45954.006065277776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45954.006065277776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45954.006065277776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45954.006065277776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45954.006065277776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45954.006065277776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45954.006065277776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45954.006065277776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45954.006065277776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45954.006065277776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45954.006065277776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45954.006065277776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45954.006065277776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45954.006065277776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45954.006065277776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45954.006065277776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45954.006065277776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45954.006065277776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45954.006065277776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45954.006065277776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45954.006065277776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45954.006065277776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45954.006065277776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45954.006065277776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45954.006065277776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45954.006065277776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45954.006065277776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45954.006065277776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45954.006065277776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45954.006065277776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45954.006065277776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45954.006065277776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45954.006065277776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45954.006065277776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45954.006065277776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45954.006065277776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45954.006065277776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45954.006065277776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45954.006065277776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45954.006065277776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45954.006065277776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45954.006065277776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45954.006065277776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45954.006065277776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45954.006065277776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45954.006065277776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45954.006065277776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45954.006065277776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45954.006065277776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45954.006065277776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45954.006065277776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45954.006065277776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45954.006065277776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45954.006065277776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45954.006065277776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45954.006065277776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45954.006065277776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45954.006065277776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45954.006065277776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45954.006065277776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45954.006065277776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45954.006065277776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45954.006065277776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45954.006065277776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45954.006065277776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45954.006065277776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45954.006065277776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45954.006065277776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45954.006065277776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45954.006065277776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45954.006065277776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45954.006065277776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45954.006065277776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45954.006065277776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45954.006065277776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45954.006065277776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45954.006065277776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45954.006065277776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45954.006065277776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45954.006065277776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45954.006065277776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45954.006065277776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45954.006065277776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45954.006065277776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45954.006065277776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45954.006065277776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45954.006065277776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45954.006065277776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45954.006065277776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45954.006065277776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45954.006065277776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45954.006065277776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45954.006065277776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45954.006065277776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45954.006065277776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45954.006065277776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45954.006065277776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45954.006065277776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45954.006065277776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45954.006065277776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45954.006065277776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45954.006065277776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45954.006065277776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45954.006065277776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45954.006065277776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45954.006065277776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45954.006065277776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45954.006065277776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45954.006065277776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45954.006065277776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45954.006065277776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45954.006065277776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45954.006065277776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45954.006065277776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45954.006065277776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45954.006065277776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45954.006065277776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45954.006065277776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45954.006065277776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45954.006065277776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45954.006065277776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45954.006065277776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45954.006065277776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45954.006065277776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45954.006065277776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45954.006065277776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45954.006065277776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45954.006065277776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45954.006065277776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45954.006065277776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45954.006065277776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45954.006065277776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45954.006065277776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45954.006065277776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45954.006065277776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45954.006065277776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45954.006065277776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45954.006065277776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45954.006065277776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45954.006065277776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45954.006065277776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45954.006065277776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45954.006065277776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45954.006065277776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45954.006065277776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45954.006065277776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45954.006065277776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45954.006065277776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45954.006065277776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45954.006065277776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45954.006065277776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45954.006065277776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45954.006065277776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45954.006065277776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45954.006065277776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45954.006065277776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45954.006065277776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45954.006065277776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45954.006065277776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45954.006065277776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45954.006065277776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45954.006065277776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45954.006065277776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45954.006065277776</v>
      </c>
      <c r="H248" s="125"/>
      <c r="I248" s="121" t="str">
        <f>IFERROR(VLOOKUP(D248,DB!A:F,6,0),"")</f>
        <v/>
      </c>
      <c r="J248" s="121" t="str">
        <f>IFERROR(VLOOKUP(D248,DB!A:G,7,0),"")</f>
        <v/>
      </c>
      <c r="K248" s="127"/>
      <c r="L248" s="123" t="str">
        <f>IFERROR(VLOOKUP(D248,DB!A:I,9,0),"")</f>
        <v/>
      </c>
    </row>
    <row r="249" spans="1:12" ht="15" customHeight="1">
      <c r="A249" s="128"/>
      <c r="B249" s="128" t="str">
        <f>IFERROR(VLOOKUP(D249,DB!A:K,11,0),"")</f>
        <v/>
      </c>
      <c r="C249" s="129"/>
      <c r="D249" s="130"/>
      <c r="E249" s="131"/>
      <c r="F249" s="132"/>
      <c r="G249" s="133">
        <f ca="1">IFERROR(NOW()-F249,"")</f>
        <v>45954.006065277776</v>
      </c>
      <c r="H249" s="132"/>
      <c r="I249" s="128" t="str">
        <f>IFERROR(VLOOKUP(D249,DB!A:F,6,0),"")</f>
        <v/>
      </c>
      <c r="J249" s="128" t="str">
        <f>IFERROR(VLOOKUP(D249,DB!A:G,7,0),"")</f>
        <v/>
      </c>
      <c r="K249" s="134"/>
      <c r="L249" s="130" t="str">
        <f>IFERROR(VLOOKUP(D249,DB!A:I,9,0),"")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39102</v>
      </c>
      <c r="B2" s="37" t="str">
        <f>IFERROR(VLOOKUP(D2,DB!A:K,11,0),"")</f>
        <v>R5</v>
      </c>
      <c r="C2" s="37">
        <v>3</v>
      </c>
      <c r="D2" s="120" t="s">
        <v>36034</v>
      </c>
      <c r="E2" s="37" t="s">
        <v>38998</v>
      </c>
      <c r="F2" s="38">
        <v>45891.832060185188</v>
      </c>
      <c r="G2" s="146">
        <f ca="1">IFERROR(NOW()-F2,"")</f>
        <v>62.174005092587322</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39081</v>
      </c>
      <c r="F3" s="38">
        <v>45926.188877314817</v>
      </c>
      <c r="G3" s="146">
        <f t="shared" ref="G3" ca="1" si="0">IFERROR(NOW()-F3,"")</f>
        <v>27.817187962958997</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9.2344912037005997</v>
      </c>
      <c r="H4" s="38">
        <v>45944.676192129627</v>
      </c>
      <c r="I4" s="37" t="str">
        <f>IFERROR(VLOOKUP(D4,DB!A:F,6,0),"")</f>
        <v>SCECO</v>
      </c>
      <c r="J4" s="37" t="str">
        <f>IFERROR(VLOOKUP(D4,DB!A:G,7,0),"")</f>
        <v>Dead</v>
      </c>
      <c r="K4" s="37" t="s">
        <v>39107</v>
      </c>
      <c r="L4" s="37" t="str">
        <f>IFERROR(VLOOKUP(D4,DB!A:I,9,0),"")</f>
        <v>Latis</v>
      </c>
    </row>
    <row r="5" spans="1:13" ht="48" customHeight="1">
      <c r="A5" s="154" t="s">
        <v>39108</v>
      </c>
      <c r="B5" s="154" t="str">
        <f>IFERROR(VLOOKUP(D5,DB!A:K,11,0),"")</f>
        <v>R5</v>
      </c>
      <c r="C5" s="154">
        <v>1</v>
      </c>
      <c r="D5" s="154" t="s">
        <v>34781</v>
      </c>
      <c r="E5" s="154" t="s">
        <v>39081</v>
      </c>
      <c r="F5" s="155">
        <v>45948.661111111112</v>
      </c>
      <c r="G5" s="156">
        <f ca="1">IFERROR(NOW()-F5,"")</f>
        <v>5.3449541666632285</v>
      </c>
      <c r="H5" s="155">
        <v>45948.661111111112</v>
      </c>
      <c r="I5" s="154" t="str">
        <f>IFERROR(VLOOKUP(D5,DB!A:F,6,0),"")</f>
        <v>SCECO</v>
      </c>
      <c r="J5" s="154" t="str">
        <f>IFERROR(VLOOKUP(D5,DB!A:G,7,0),"")</f>
        <v>Dead</v>
      </c>
      <c r="K5" s="154" t="s">
        <v>39109</v>
      </c>
      <c r="L5" s="154" t="str">
        <f>IFERROR(VLOOKUP(D5,DB!A:I,9,0),"")</f>
        <v>Latis</v>
      </c>
    </row>
    <row r="6" spans="1:13" ht="15">
      <c r="A6" s="160"/>
      <c r="B6" s="160" t="str">
        <f>IFERROR(VLOOKUP(D6,DB!A:K,11,0),"")</f>
        <v/>
      </c>
      <c r="C6" s="160"/>
      <c r="D6" s="160"/>
      <c r="E6" s="160"/>
      <c r="F6" s="161"/>
      <c r="G6" s="162">
        <f ca="1">IFERROR(NOW()-F6,"")</f>
        <v>45954.006065277776</v>
      </c>
      <c r="H6" s="161"/>
      <c r="I6" s="160" t="str">
        <f>IFERROR(VLOOKUP(D6,DB!A:F,6,0),"")</f>
        <v/>
      </c>
      <c r="J6" s="160" t="str">
        <f>IFERROR(VLOOKUP(D6,DB!A:G,7,0),"")</f>
        <v/>
      </c>
      <c r="K6" s="160"/>
      <c r="L6" s="160"/>
    </row>
    <row r="7" spans="1:13" ht="15">
      <c r="A7" s="160"/>
      <c r="B7" s="160" t="str">
        <f>IFERROR(VLOOKUP(D7,DB!A:K,11,0),"")</f>
        <v>R5</v>
      </c>
      <c r="C7" s="160"/>
      <c r="D7" s="160" t="s">
        <v>39110</v>
      </c>
      <c r="E7" s="160"/>
      <c r="F7" s="161"/>
      <c r="G7" s="162">
        <f ca="1">IFERROR(NOW()-F7,"")</f>
        <v>45954.006065277776</v>
      </c>
      <c r="H7" s="161"/>
      <c r="I7" s="160" t="str">
        <f>IFERROR(VLOOKUP(D7,DB!A:F,6,0),"")</f>
        <v>SCECO</v>
      </c>
      <c r="J7" s="160" t="str">
        <f>IFERROR(VLOOKUP(D7,DB!A:G,7,0),"")</f>
        <v>Good</v>
      </c>
      <c r="K7" s="160"/>
      <c r="L7" s="160" t="str">
        <f>IFERROR(VLOOKUP(D7,DB!A:I,9,0),"")</f>
        <v>Latis</v>
      </c>
    </row>
    <row r="8" spans="1:13" ht="15">
      <c r="A8" s="160"/>
      <c r="B8" s="160" t="str">
        <f>IFERROR(VLOOKUP(D8,DB!A:K,11,0),"")</f>
        <v>R5</v>
      </c>
      <c r="C8" s="160"/>
      <c r="D8" s="160" t="s">
        <v>39111</v>
      </c>
      <c r="E8" s="160"/>
      <c r="F8" s="161"/>
      <c r="G8" s="162">
        <f ca="1">IFERROR(NOW()-F8,"")</f>
        <v>45954.006065277776</v>
      </c>
      <c r="H8" s="161"/>
      <c r="I8" s="160" t="str">
        <f>IFERROR(VLOOKUP(D8,DB!A:F,6,0),"")</f>
        <v>SCECO</v>
      </c>
      <c r="J8" s="160" t="str">
        <f>IFERROR(VLOOKUP(D8,DB!A:G,7,0),"")</f>
        <v>Good</v>
      </c>
      <c r="K8" s="160"/>
      <c r="L8" s="160" t="str">
        <f>IFERROR(VLOOKUP(D8,DB!A:I,9,0),"")</f>
        <v>Latis</v>
      </c>
    </row>
    <row r="9" spans="1:13" ht="15">
      <c r="A9" s="160"/>
      <c r="B9" s="160" t="str">
        <f>IFERROR(VLOOKUP(D9,DB!A:K,11,0),"")</f>
        <v/>
      </c>
      <c r="C9" s="160"/>
      <c r="D9" s="160"/>
      <c r="E9" s="160"/>
      <c r="F9" s="161"/>
      <c r="G9" s="162">
        <f ca="1">IFERROR(NOW()-F9,"")</f>
        <v>45954.006065277776</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45954.006065277776</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45954.006065277776</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45954.006065277776</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45954.006065277776</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45954.006065277776</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45954.006065277776</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45954.006065277776</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45954.006065277776</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45954.006065277776</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45954.006065277776</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45954.006065277776</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45954.006065277776</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45954.006065277776</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45954.006065277776</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45954.006065277776</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45954.006065277776</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45954.006065277776</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45954.006065277776</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45954.006065277776</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45954.006065277776</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45954.006065277776</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45954.006065277776</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45954.006065277776</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45954.006065277776</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45954.006065277776</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45954.006065277776</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45954.006065277776</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45954.006065277776</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45954.006065277776</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45954.006065277776</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45954.006065277776</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45954.006065277776</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45954.006065277776</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45954.006065277776</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45954.006065277776</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45954.006065277776</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45954.006065277776</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45954.006065277776</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45954.006065277776</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45954.006065277776</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45954.006065277776</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45954.006065277776</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45954.006065277776</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45954.006065277776</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45954.006065277776</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45954.006065277776</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45954.006065277776</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45954.006065277776</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45954.006065277776</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45954.006065277776</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45954.006065277776</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45954.006065277776</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45954.006065277776</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45954.006065277776</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45954.006065277776</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45954.006065277776</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45954.006065277776</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45954.006065277776</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45954.006065277776</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45954.006065277776</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45954.006065277776</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45954.006065277776</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45954.006065277776</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45954.006065277776</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45954.006065277776</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45954.006065277776</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45954.006065277776</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45954.006065277776</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45954.006065277776</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45954.006065277776</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45954.006065277776</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45954.006065277776</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45954.006065277776</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45954.006065277776</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45954.006065277776</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45954.006065277776</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45954.006065277776</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45954.006065277776</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45954.006065277776</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45954.006065277776</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45954.006065277776</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45954.006065277776</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45954.006065277776</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45954.006065277776</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45954.006065277776</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45954.006065277776</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45954.006065277776</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45954.006065277776</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45954.006065277776</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45954.006065277776</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45954.006065277776</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45954.006065277776</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45954.006065277776</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45954.006065277776</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45954.006065277776</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45954.006065277776</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45954.006065277776</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45954.006065277776</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45954.006065277776</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45954.006065277776</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45954.006065277776</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45954.006065277776</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45954.006065277776</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45954.006065277776</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45954.006065277776</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45954.006065277776</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45954.006065277776</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45954.006065277776</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45954.006065277776</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45954.006065277776</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45954.006065277776</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45954.006065277776</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45954.006065277776</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45954.006065277776</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45954.006065277776</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45954.006065277776</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45954.006065277776</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45954.006065277776</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45954.006065277776</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45954.006065277776</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45954.006065277776</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45954.006065277776</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45954.006065277776</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45954.006065277776</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45954.006065277776</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45954.006065277776</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45954.006065277776</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45954.006065277776</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45954.006065277776</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45954.006065277776</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45954.006065277776</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45954.006065277776</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45954.006065277776</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45954.006065277776</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45954.006065277776</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45954.006065277776</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45954.006065277776</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45954.006065277776</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45954.006065277776</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45954.006065277776</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45954.006065277776</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45954.006065277776</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45954.006065277776</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45954.006065277776</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45954.006065277776</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45954.006065277776</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45954.006065277776</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45954.006065277776</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45954.006065277776</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45954.006065277776</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45954.006065277776</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45954.006065277776</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45954.006065277776</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45954.006065277776</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45954.006065277776</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45954.006065277776</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45954.006065277776</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45954.006065277776</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45954.006065277776</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45954.006065277776</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45954.006065277776</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45954.006065277776</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45954.006065277776</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45954.006065277776</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45954.006065277776</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45954.006065277776</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45954.006065277776</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45954.006065277776</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45954.006065277776</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45954.006065277776</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45954.006065277776</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45954.006065277776</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45954.006065277776</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45954.006065277776</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45954.006065277776</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45954.006065277776</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45954.006065277776</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45954.006065277776</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45954.006065277776</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45954.006065277776</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45954.006065277776</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45954.006065277776</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45954.006065277776</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45954.006065277776</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45954.006065277776</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45954.006065277776</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45954.006065277776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45954.006065277776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45954.006065277776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45954.006065277776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45954.006065277776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45954.006065277776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45954.006065277776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45954.006065277776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45954.006065277776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45954.006065277776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45954.006065277776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45954.006065277776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45954.006065277776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45954.006065277776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45954.006065277776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45954.006065277776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45954.006065277776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45954.006065277776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45954.006065277776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45954.006065277776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45954.006065277776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45954.006065277776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45954.006065277776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45954.006065277776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45954.006065277776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45954.006065277776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45954.006065277776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45954.006065277776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45954.006065277776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45954.006065277776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45954.006065277776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45954.006065277776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45954.006065277776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45954.006065277776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45954.006065277776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45954.006065277776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45954.006065277776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45954.006065277776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45954.006065277776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45954.006065277776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45954.006065277776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45954.006065277776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45954.006065277776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45954.006065277776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45954.006065277776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45954.006065277776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45954.006065277776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45954.006065277776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45954.006065277776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45954.006065277776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45954.006065277776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45954.006065277776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45954.006065277776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45954.006065277776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45954.006065277776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45954.006065277776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45954.006065277776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45954.006065277776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45954.006065277776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45954.006065277776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45954.006065277776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45954.006065277776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45954.006065277776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45954.006065277776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45954.006065277776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45954.006065277776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45954.006065277776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45954.006065277776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45954.006065277776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45954.006065277776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45954.006065277776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45954.006065277776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45954.006065277776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45954.006065277776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45954.006065277776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45954.006065277776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45954.006065277776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45954.006065277776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45954.006065277776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45954.006065277776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45954.006065277776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45954.006065277776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45954.006065277776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45954.006065277776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45954.006065277776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45954.006065277776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45954.006065277776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45954.006065277776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45954.006065277776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45954.006065277776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45954.006065277776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45954.006065277776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45954.006065277776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45954.006065277776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45954.006065277776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45954.006065277776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45954.006065277776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45954.006065277776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45954.006065277776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45954.006065277776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45954.006065277776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45954.006065277776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45954.006065277776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45954.006065277776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45954.006065277776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45954.006065277776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45954.006065277776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45954.006065277776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45954.006065277776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45954.006065277776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45954.006065277776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45954.006065277776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45954.006065277776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45954.006065277776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45954.006065277776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45954.006065277776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45954.006065277776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45954.006065277776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45954.006065277776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45954.006065277776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45954.006065277776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45954.006065277776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45954.006065277776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45954.006065277776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45954.006065277776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45954.006065277776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45954.006065277776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45954.006065277776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45954.006065277776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45954.006065277776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45954.006065277776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45954.006065277776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45954.006065277776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45954.006065277776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45954.006065277776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45954.006065277776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45954.006065277776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45954.006065277776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45954.006065277776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45954.006065277776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45954.006065277776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45954.006065277776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45954.006065277776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45954.006065277776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45954.006065277776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45954.006065277776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45954.006065277776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45954.006065277776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45954.006065277776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45954.006065277776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45954.006065277776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45954.006065277776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45954.006065277776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45954.006065277776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45954.006065277776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45954.006065277776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45954.006065277776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45954.006065277776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45954.006065277776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45954.006065277776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45954.006065277776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45954.006065277776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45954.006065277776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45954.006065277776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45954.006065277776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45954.006065277776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45954.006065277776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45954.006065277776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45954.006065277776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45954.006065277776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45954.006065277776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45954.006065277776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45954.006065277776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45954.006065277776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45954.006065277776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45954.006065277776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45954.006065277776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45954.006065277776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45954.006065277776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45954.006065277776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45954.006065277776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45954.006065277776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45954.006065277776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45954.006065277776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45954.006065277776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45954.006065277776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45954.006065277776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45954.006065277776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45954.006065277776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45954.006065277776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45954.006065277776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45954.006065277776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45954.006065277776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45954.006065277776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45954.006065277776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45954.006065277776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45954.006065277776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45954.006065277776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45954.006065277776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45954.006065277776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45954.006065277776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45954.006065277776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45954.006065277776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45954.006065277776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45954.006065277776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45954.006065277776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45954.006065277776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45954.006065277776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45954.006065277776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45954.006065277776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45954.006065277776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45954.006065277776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45954.006065277776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45954.006065277776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45954.006065277776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45954.006065277776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45954.006065277776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45954.006065277776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45954.006065277776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45954.006065277776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45954.006065277776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45954.006065277776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45954.006065277776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45954.006065277776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45954.006065277776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45954.006065277776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45954.006065277776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45954.006065277776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45954.006065277776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45954.006065277776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45954.006065277776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45954.006065277776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45954.006065277776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45954.006065277776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45954.006065277776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45954.006065277776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45954.006065277776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45954.006065277776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45954.006065277776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45954.006065277776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45954.006065277776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45954.006065277776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45954.006065277776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45954.006065277776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45954.006065277776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45954.006065277776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45954.006065277776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45954.006065277776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45954.006065277776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45954.006065277776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45954.006065277776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45954.006065277776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45954.006065277776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45954.006065277776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45954.006065277776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45954.006065277776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45954.006065277776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45954.006065277776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45954.006065277776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45954.006065277776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45954.006065277776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45954.006065277776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45954.006065277776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45954.006065277776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45954.006065277776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45954.006065277776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45954.006065277776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45954.006065277776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45954.006065277776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45954.006065277776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45954.006065277776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45954.006065277776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45954.006065277776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45954.006065277776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45954.006065277776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45954.006065277776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45954.006065277776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45954.006065277776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45954.006065277776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45954.006065277776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45954.006065277776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45954.006065277776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45954.006065277776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45954.006065277776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45954.006065277776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45954.006065277776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45954.006065277776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45954.006065277776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45954.006065277776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45954.006065277776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45954.006065277776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45954.006065277776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45954.006065277776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45954.006065277776</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39112</v>
      </c>
      <c r="B2" s="105" t="str">
        <f>IFERROR(VLOOKUP(D2,DB!A:K,11,0),"")</f>
        <v>R6</v>
      </c>
      <c r="C2" s="107">
        <v>1</v>
      </c>
      <c r="D2" s="105" t="s">
        <v>33890</v>
      </c>
      <c r="E2" s="108" t="s">
        <v>39081</v>
      </c>
      <c r="F2" s="109">
        <v>45953.975219907406</v>
      </c>
      <c r="G2" s="78">
        <f ca="1">IFERROR(NOW()-F2,"-")</f>
        <v>3.0845370369206648E-2</v>
      </c>
      <c r="H2" s="109">
        <v>45953.969618055555</v>
      </c>
      <c r="I2" s="105" t="str">
        <f>IFERROR(VLOOKUP(D2,DB!A:F,6,0),"")</f>
        <v>SCECO</v>
      </c>
      <c r="J2" s="104" t="str">
        <f>IFERROR(VLOOKUP(D2,DB!A:G,7,0),"")</f>
        <v>Dead</v>
      </c>
      <c r="K2" s="110" t="s">
        <v>39113</v>
      </c>
      <c r="L2" s="111" t="str">
        <f>IFERROR(VLOOKUP(D2,DB!A:I,9,0),"")</f>
        <v>Latis</v>
      </c>
    </row>
    <row r="3" spans="1:16383" ht="31.5" customHeight="1">
      <c r="A3" s="106"/>
      <c r="B3" s="105" t="str">
        <f>IFERROR(VLOOKUP(D3,DB!A:K,11,0),"")</f>
        <v/>
      </c>
      <c r="C3" s="107"/>
      <c r="D3" s="105"/>
      <c r="E3" s="108"/>
      <c r="F3" s="109"/>
      <c r="G3" s="78">
        <f ca="1">IFERROR(NOW()-F3,"-")</f>
        <v>45954.006065277776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45954.006065277776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45954.006065277776</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45954.006065277776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45954.006065277776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45954.006065277776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45954.006065277776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45954.006065277776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45954.006065277776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45954.006065277776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45954.006065277776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45954.006065277776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45954.006065277776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45954.006065277776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45954.006065277776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45954.006065277776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45954.006065277776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45954.006065277776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45954.006065277776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45954.006065277776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45954.006065277776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45954.006065277776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45954.006065277776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45954.006065277776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45954.006065277776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45954.006065277776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45954.006065277776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45954.006065277776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45954.006065277776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45954.006065277776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45954.006065277776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45954.006065277776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45954.006065277776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45954.006065277776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45954.006065277776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45954.006065277776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45954.006065277776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45954.006065277776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45954.006065277776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45954.006065277776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45954.006065277776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45954.006065277776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45954.006065277776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45954.006065277776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45954.006065277776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45954.006065277776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45954.006065277776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45954.006065277776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45954.006065277776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45954.006065277776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45954.006065277776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45954.006065277776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45954.006065277776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45954.006065277776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45954.006065277776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45954.006065277776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45954.006065277776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45954.006065277776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45954.006065277776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45954.006065277776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45954.006065277776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45954.006065277776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45954.006065277776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45954.006065277776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45954.006065277776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45954.006065277776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45954.006065277776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45954.006065277776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45954.006065277776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45954.006065277776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45954.006065277776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45954.006065277776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45954.006065277776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45954.006065277776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45954.006065277776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45954.006065277776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45954.006065277776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45954.006065277776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45954.006065277776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45954.006065277776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45954.006065277776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45954.006065277776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45954.006065277776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45954.006065277776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45954.006065277776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45954.006065277776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45954.006065277776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45954.006065277776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45954.006065277776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45954.006065277776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45954.006065277776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45954.006065277776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45954.006065277776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45954.006065277776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45954.006065277776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45954.006065277776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45954.006065277776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45954.006065277776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45954.006065277776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45954.006065277776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45954.006065277776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45954.006065277776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45954.006065277776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45954.006065277776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45954.006065277776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45954.006065277776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45954.006065277776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45954.006065277776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45954.006065277776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45954.006065277776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45954.006065277776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45954.006065277776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45954.006065277776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45954.006065277776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45954.006065277776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45954.006065277776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45954.006065277776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45954.006065277776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45954.006065277776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45954.006065277776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45954.006065277776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45954.006065277776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45954.006065277776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45954.006065277776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45954.006065277776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45954.006065277776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45954.006065277776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45954.006065277776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45954.006065277776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45954.006065277776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45954.006065277776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45954.006065277776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45954.006065277776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45954.006065277776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45954.006065277776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45954.006065277776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45954.006065277776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45954.006065277776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45954.006065277776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45954.006065277776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45954.006065277776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45954.006065277776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45954.006065277776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45954.006065277776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45954.006065277776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45954.006065277776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45954.006065277776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45954.006065277776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45954.006065277776</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2025-10-23T21:08:45Z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